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M8" i="1" l="1"/>
  <c r="L15" i="1" l="1"/>
  <c r="O15" i="1" l="1"/>
  <c r="K10" i="1" l="1"/>
  <c r="D19" i="1" l="1"/>
  <c r="D20" i="1"/>
  <c r="D21" i="1"/>
  <c r="D22" i="1"/>
  <c r="D23" i="1"/>
  <c r="D18" i="1"/>
  <c r="G18" i="1"/>
  <c r="G22" i="1"/>
  <c r="P9" i="1"/>
  <c r="AL10" i="1" l="1"/>
  <c r="AL8" i="1"/>
  <c r="Z10" i="1"/>
  <c r="Z8" i="1"/>
  <c r="AN13" i="1"/>
  <c r="AN12" i="1"/>
  <c r="AN11" i="1"/>
  <c r="AN10" i="1"/>
  <c r="AB13" i="1"/>
  <c r="AB12" i="1"/>
  <c r="AB11" i="1"/>
  <c r="AB10" i="1"/>
  <c r="P13" i="1" l="1"/>
  <c r="F24" i="1" l="1"/>
  <c r="G24" i="1"/>
  <c r="H24" i="1"/>
  <c r="E24" i="1"/>
  <c r="K8" i="1" l="1"/>
  <c r="P12" i="1" l="1"/>
  <c r="P11" i="1"/>
  <c r="P10" i="1"/>
  <c r="D24" i="1"/>
  <c r="C21" i="1"/>
  <c r="C20" i="1"/>
  <c r="C19" i="1"/>
  <c r="C18" i="1"/>
  <c r="C24" i="1"/>
  <c r="AF15" i="1" l="1"/>
  <c r="AE15" i="1"/>
  <c r="AD15" i="1"/>
  <c r="AL15" i="1"/>
  <c r="AK15" i="1"/>
  <c r="AJ15" i="1"/>
  <c r="AI15" i="1"/>
  <c r="AH15" i="1"/>
  <c r="Z15" i="1"/>
  <c r="Y15" i="1"/>
  <c r="X15" i="1"/>
  <c r="W15" i="1"/>
  <c r="V15" i="1"/>
  <c r="T15" i="1"/>
  <c r="S15" i="1"/>
  <c r="R15" i="1"/>
  <c r="U15" i="1"/>
  <c r="N15" i="1" l="1"/>
  <c r="AM15" i="1" l="1"/>
  <c r="AG15" i="1"/>
  <c r="AO14" i="1"/>
  <c r="AO13" i="1"/>
  <c r="AO12" i="1"/>
  <c r="AO11" i="1"/>
  <c r="AO10" i="1"/>
  <c r="AO9" i="1"/>
  <c r="AN15" i="1"/>
  <c r="AA15" i="1"/>
  <c r="AC14" i="1"/>
  <c r="AC13" i="1"/>
  <c r="AC12" i="1"/>
  <c r="AC11" i="1"/>
  <c r="AC10" i="1"/>
  <c r="AB15" i="1"/>
  <c r="AC9" i="1" l="1"/>
  <c r="AC15" i="1"/>
  <c r="AO15" i="1"/>
  <c r="AO8" i="1"/>
  <c r="AC8" i="1"/>
  <c r="Q8" i="1" l="1"/>
  <c r="Q15" i="1" s="1"/>
  <c r="M15" i="1" l="1"/>
  <c r="K15" i="1"/>
  <c r="J15" i="1"/>
  <c r="I15" i="1"/>
  <c r="H15" i="1"/>
  <c r="G15" i="1"/>
  <c r="F15" i="1"/>
  <c r="E15" i="1"/>
  <c r="D15" i="1"/>
  <c r="C15" i="1"/>
  <c r="Q14" i="1"/>
  <c r="Q13" i="1"/>
  <c r="Q12" i="1"/>
  <c r="Q11" i="1"/>
  <c r="Q10" i="1"/>
  <c r="Q9" i="1"/>
  <c r="P15" i="1" l="1"/>
</calcChain>
</file>

<file path=xl/sharedStrings.xml><?xml version="1.0" encoding="utf-8"?>
<sst xmlns="http://schemas.openxmlformats.org/spreadsheetml/2006/main" count="65" uniqueCount="35">
  <si>
    <t>N п/п</t>
  </si>
  <si>
    <t>Наименование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</si>
  <si>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</si>
  <si>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</si>
  <si>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</si>
  <si>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    Вепсское национальное </t>
  </si>
  <si>
    <t>сельское поселение Пяжозерское</t>
  </si>
  <si>
    <t>сельское поселение  Санинское</t>
  </si>
  <si>
    <t>сельское поселение Тороповское</t>
  </si>
  <si>
    <t xml:space="preserve">итого </t>
  </si>
  <si>
    <t>Осуществление полномочий контрольно-ревизионной комиссией по проверке бюджетов</t>
  </si>
  <si>
    <t>Осуществление полномочий по внутреннему контролю</t>
  </si>
  <si>
    <t>Осуществление полномочий по программному обеспечению</t>
  </si>
  <si>
    <t>Осуществление отдельных полномочий по размещению заказов на поставку товаров, выполнение работ,  оказание услуг для муниципальных нужд</t>
  </si>
  <si>
    <t>Правовое обеспечение деятельности органов местного самоуправления</t>
  </si>
  <si>
    <t>Организация и ведение бухгалтерского учета</t>
  </si>
  <si>
    <t>Осуществление отдельных полномочий по для создания условий для организайции досуга, и обеспечения жителей поселения услугами организаций культуры, библиотечному обслуживанию</t>
  </si>
  <si>
    <t>Итого</t>
  </si>
  <si>
    <t>Осуществление отдельных полномочий по благоустройствe дворовых территорий</t>
  </si>
  <si>
    <t>Осуществление отдельных полномочий по для создания условий для организайции спортивных мероприятий</t>
  </si>
  <si>
    <r>
      <t>Осуществление полномочий контрольно-ревизионной комиссией по проверке бюджетов</t>
    </r>
    <r>
      <rPr>
        <sz val="9"/>
        <color rgb="FFFF0000"/>
        <rFont val="Times New Roman"/>
        <family val="1"/>
        <charset val="204"/>
      </rPr>
      <t xml:space="preserve"> </t>
    </r>
  </si>
  <si>
    <t>ЦБС</t>
  </si>
  <si>
    <t>музей</t>
  </si>
  <si>
    <t>КДО</t>
  </si>
  <si>
    <t>ЭКЦ</t>
  </si>
  <si>
    <t xml:space="preserve">Приложение  8  </t>
  </si>
  <si>
    <t>Средства на осуществление части полномочий по решению вопросов местного значения и иные межбюджетные трансферты из бюджетов поселений бюджету муниципального района в соответствии с заключенными соглашениями на 2022 год и плановый период 2023 и 2024 годов</t>
  </si>
  <si>
    <t>Организация занятости несовершеннолетних</t>
  </si>
  <si>
    <t>Осуществление полномочий по формированию и исполнению бюджета</t>
  </si>
  <si>
    <t>Осуществление полномочий по распоряжению имуществом, находящимся в муниципальной собственности</t>
  </si>
  <si>
    <t>Осуществление полномочий по муниципальному хозяйству (архитектура)</t>
  </si>
  <si>
    <t>Осуществление отдельных полномочий на развитие ярмарочной деятельности</t>
  </si>
  <si>
    <t>(тыс.руб)</t>
  </si>
  <si>
    <t>Осуществление отдельных полномочий по для создания условий для организации досуга, и обеспечения жителей поселения услугами организаций культуры, библиотечному обслуживанию</t>
  </si>
  <si>
    <t>к решению Представительного Собрания округа от 16.09.2022 № 30 "О внесении изменений в решение Представительного Собрания Бабаевского муниципального района от 15.12.2022 № 707"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</si>
</sst>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/>
    <xf numFmtId="164" fontId="2" fillId="2" borderId="1" xfId="0" applyNumberFormat="1" applyFont="1" applyFill="1" applyBorder="1"/>
    <xf numFmtId="164" fontId="0" fillId="0" borderId="0" xfId="0" applyNumberFormat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/>
    <xf numFmtId="0" fontId="0" fillId="2" borderId="0" xfId="0" applyFill="1"/>
    <xf numFmtId="0" fontId="2" fillId="2" borderId="1" xfId="0" applyFont="1" applyFill="1" applyBorder="1" applyAlignment="1">
      <alignment horizontal="left" vertical="justify"/>
    </xf>
    <xf numFmtId="0" fontId="8" fillId="0" borderId="1" xfId="0" applyFont="1" applyBorder="1"/>
    <xf numFmtId="0" fontId="8" fillId="0" borderId="3" xfId="0" applyFont="1" applyBorder="1"/>
    <xf numFmtId="0" fontId="0" fillId="0" borderId="1" xfId="0" applyBorder="1"/>
    <xf numFmtId="0" fontId="0" fillId="0" borderId="4" xfId="0" applyBorder="1"/>
    <xf numFmtId="164" fontId="2" fillId="2" borderId="5" xfId="0" applyNumberFormat="1" applyFont="1" applyFill="1" applyBorder="1"/>
    <xf numFmtId="0" fontId="0" fillId="0" borderId="6" xfId="0" applyBorder="1"/>
    <xf numFmtId="0" fontId="0" fillId="0" borderId="7" xfId="0" applyBorder="1"/>
    <xf numFmtId="164" fontId="2" fillId="2" borderId="8" xfId="0" applyNumberFormat="1" applyFont="1" applyFill="1" applyBorder="1"/>
    <xf numFmtId="0" fontId="0" fillId="0" borderId="9" xfId="0" applyBorder="1"/>
    <xf numFmtId="164" fontId="2" fillId="2" borderId="10" xfId="0" applyNumberFormat="1" applyFont="1" applyFill="1" applyBorder="1"/>
    <xf numFmtId="164" fontId="8" fillId="2" borderId="1" xfId="0" applyNumberFormat="1" applyFont="1" applyFill="1" applyBorder="1"/>
    <xf numFmtId="164" fontId="8" fillId="0" borderId="3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4"/>
  <sheetViews>
    <sheetView tabSelected="1" zoomScale="75" zoomScaleNormal="75" workbookViewId="0">
      <selection activeCell="R6" sqref="R6:AD6"/>
    </sheetView>
  </sheetViews>
  <sheetFormatPr defaultRowHeight="15" x14ac:dyDescent="0.25"/>
  <cols>
    <col min="1" max="1" width="4.28515625" customWidth="1"/>
    <col min="2" max="2" width="31.140625" customWidth="1"/>
    <col min="4" max="4" width="11.7109375" bestFit="1" customWidth="1"/>
    <col min="6" max="6" width="13.140625" customWidth="1"/>
    <col min="7" max="7" width="13" customWidth="1"/>
    <col min="8" max="9" width="13.28515625" customWidth="1"/>
    <col min="10" max="10" width="13.5703125" customWidth="1"/>
    <col min="11" max="11" width="13.140625" bestFit="1" customWidth="1"/>
    <col min="12" max="12" width="11.7109375" customWidth="1"/>
    <col min="13" max="13" width="12.7109375" customWidth="1"/>
    <col min="14" max="14" width="9.85546875" customWidth="1"/>
    <col min="15" max="15" width="11.28515625" customWidth="1"/>
    <col min="16" max="16" width="18.7109375" customWidth="1"/>
    <col min="17" max="17" width="14.28515625" customWidth="1"/>
    <col min="18" max="18" width="16.5703125" customWidth="1"/>
    <col min="19" max="19" width="12.140625" customWidth="1"/>
    <col min="21" max="21" width="9.28515625" customWidth="1"/>
    <col min="22" max="22" width="9.5703125" customWidth="1"/>
    <col min="23" max="23" width="9.85546875" customWidth="1"/>
    <col min="24" max="24" width="9.28515625" customWidth="1"/>
    <col min="25" max="25" width="9.7109375" customWidth="1"/>
    <col min="26" max="26" width="10.28515625" customWidth="1"/>
    <col min="27" max="27" width="13.140625" hidden="1" customWidth="1"/>
    <col min="28" max="28" width="13.7109375" customWidth="1"/>
    <col min="29" max="29" width="10" bestFit="1" customWidth="1"/>
    <col min="31" max="31" width="9.5703125" customWidth="1"/>
    <col min="33" max="33" width="10.85546875" hidden="1" customWidth="1"/>
    <col min="34" max="34" width="10.42578125" customWidth="1"/>
    <col min="35" max="35" width="10.7109375" customWidth="1"/>
    <col min="36" max="36" width="10.28515625" customWidth="1"/>
    <col min="37" max="37" width="11.42578125" customWidth="1"/>
    <col min="38" max="38" width="9" customWidth="1"/>
    <col min="39" max="39" width="13.140625" hidden="1" customWidth="1"/>
    <col min="40" max="40" width="16.7109375" customWidth="1"/>
    <col min="41" max="41" width="12.42578125" customWidth="1"/>
  </cols>
  <sheetData>
    <row r="1" spans="1:41" ht="15.75" x14ac:dyDescent="0.25">
      <c r="P1" s="5" t="s">
        <v>25</v>
      </c>
      <c r="Q1" s="5"/>
      <c r="AB1" s="5"/>
      <c r="AC1" s="5"/>
      <c r="AN1" s="5"/>
      <c r="AO1" s="5"/>
    </row>
    <row r="2" spans="1:41" ht="125.25" customHeight="1" x14ac:dyDescent="0.25">
      <c r="P2" s="28" t="s">
        <v>34</v>
      </c>
      <c r="Q2" s="28"/>
      <c r="AB2" s="28"/>
      <c r="AC2" s="28"/>
      <c r="AN2" s="28"/>
      <c r="AO2" s="28"/>
    </row>
    <row r="4" spans="1:41" ht="35.25" customHeight="1" x14ac:dyDescent="0.3">
      <c r="A4" s="27" t="s">
        <v>26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41" x14ac:dyDescent="0.25">
      <c r="V5" t="s">
        <v>32</v>
      </c>
    </row>
    <row r="6" spans="1:41" ht="15" customHeight="1" x14ac:dyDescent="0.25">
      <c r="A6" s="29" t="s">
        <v>0</v>
      </c>
      <c r="B6" s="31" t="s">
        <v>1</v>
      </c>
      <c r="C6" s="25">
        <v>2022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5">
        <v>2023</v>
      </c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5">
        <v>2024</v>
      </c>
      <c r="AF6" s="26"/>
      <c r="AG6" s="26"/>
      <c r="AH6" s="26"/>
      <c r="AI6" s="26"/>
      <c r="AJ6" s="26"/>
      <c r="AK6" s="26"/>
      <c r="AL6" s="26"/>
      <c r="AM6" s="26"/>
      <c r="AN6" s="26"/>
      <c r="AO6" s="26"/>
    </row>
    <row r="7" spans="1:41" ht="205.5" customHeight="1" x14ac:dyDescent="0.25">
      <c r="A7" s="30"/>
      <c r="B7" s="32"/>
      <c r="C7" s="1" t="s">
        <v>28</v>
      </c>
      <c r="D7" s="2" t="s">
        <v>29</v>
      </c>
      <c r="E7" s="2" t="s">
        <v>30</v>
      </c>
      <c r="F7" s="2" t="s">
        <v>20</v>
      </c>
      <c r="G7" s="2" t="s">
        <v>11</v>
      </c>
      <c r="H7" s="2" t="s">
        <v>12</v>
      </c>
      <c r="I7" s="2" t="s">
        <v>13</v>
      </c>
      <c r="J7" s="2" t="s">
        <v>14</v>
      </c>
      <c r="K7" s="2" t="s">
        <v>15</v>
      </c>
      <c r="L7" s="2" t="s">
        <v>31</v>
      </c>
      <c r="M7" s="3" t="s">
        <v>18</v>
      </c>
      <c r="N7" s="3" t="s">
        <v>19</v>
      </c>
      <c r="O7" s="3" t="s">
        <v>27</v>
      </c>
      <c r="P7" s="3" t="s">
        <v>33</v>
      </c>
      <c r="Q7" s="4" t="s">
        <v>17</v>
      </c>
      <c r="R7" s="1" t="s">
        <v>28</v>
      </c>
      <c r="S7" s="2" t="s">
        <v>29</v>
      </c>
      <c r="T7" s="2" t="s">
        <v>30</v>
      </c>
      <c r="U7" s="2" t="s">
        <v>10</v>
      </c>
      <c r="V7" s="2" t="s">
        <v>11</v>
      </c>
      <c r="W7" s="2" t="s">
        <v>12</v>
      </c>
      <c r="X7" s="2" t="s">
        <v>13</v>
      </c>
      <c r="Y7" s="2" t="s">
        <v>14</v>
      </c>
      <c r="Z7" s="2" t="s">
        <v>15</v>
      </c>
      <c r="AA7" s="3" t="s">
        <v>18</v>
      </c>
      <c r="AB7" s="3" t="s">
        <v>16</v>
      </c>
      <c r="AC7" s="4" t="s">
        <v>17</v>
      </c>
      <c r="AD7" s="1" t="s">
        <v>28</v>
      </c>
      <c r="AE7" s="2" t="s">
        <v>29</v>
      </c>
      <c r="AF7" s="2" t="s">
        <v>30</v>
      </c>
      <c r="AG7" s="2" t="s">
        <v>10</v>
      </c>
      <c r="AH7" s="2" t="s">
        <v>11</v>
      </c>
      <c r="AI7" s="2" t="s">
        <v>12</v>
      </c>
      <c r="AJ7" s="2" t="s">
        <v>13</v>
      </c>
      <c r="AK7" s="2" t="s">
        <v>14</v>
      </c>
      <c r="AL7" s="2" t="s">
        <v>15</v>
      </c>
      <c r="AM7" s="3" t="s">
        <v>18</v>
      </c>
      <c r="AN7" s="3" t="s">
        <v>16</v>
      </c>
      <c r="AO7" s="4" t="s">
        <v>17</v>
      </c>
    </row>
    <row r="8" spans="1:41" s="11" customFormat="1" ht="40.5" customHeight="1" x14ac:dyDescent="0.3">
      <c r="A8" s="8">
        <v>1</v>
      </c>
      <c r="B8" s="9" t="s">
        <v>2</v>
      </c>
      <c r="C8" s="6">
        <v>449.1</v>
      </c>
      <c r="D8" s="6"/>
      <c r="E8" s="6">
        <v>731.6</v>
      </c>
      <c r="F8" s="6">
        <v>58.5</v>
      </c>
      <c r="G8" s="6">
        <v>38.6</v>
      </c>
      <c r="H8" s="6"/>
      <c r="I8" s="6"/>
      <c r="J8" s="6"/>
      <c r="K8" s="6">
        <f>563.8+169.1</f>
        <v>732.9</v>
      </c>
      <c r="L8" s="6"/>
      <c r="M8" s="6">
        <f>1537.22739-678.98081</f>
        <v>858.24657999999999</v>
      </c>
      <c r="N8" s="6">
        <v>1650</v>
      </c>
      <c r="O8" s="6">
        <v>100</v>
      </c>
      <c r="P8" s="23">
        <v>9000</v>
      </c>
      <c r="Q8" s="10">
        <f t="shared" ref="Q8:Q14" si="0">SUM(C8:P8)</f>
        <v>13618.94658</v>
      </c>
      <c r="R8" s="6">
        <v>449.1</v>
      </c>
      <c r="S8" s="6"/>
      <c r="T8" s="6">
        <v>731.6</v>
      </c>
      <c r="U8" s="6">
        <v>58.5</v>
      </c>
      <c r="V8" s="6">
        <v>38.6</v>
      </c>
      <c r="W8" s="6"/>
      <c r="X8" s="6"/>
      <c r="Y8" s="6"/>
      <c r="Z8" s="6">
        <f>563.8+169.1</f>
        <v>732.9</v>
      </c>
      <c r="AA8" s="6"/>
      <c r="AB8" s="23">
        <v>9000</v>
      </c>
      <c r="AC8" s="10">
        <f t="shared" ref="AC8:AC15" si="1">SUM(R8:AB8)</f>
        <v>11010.7</v>
      </c>
      <c r="AD8" s="6">
        <v>449.1</v>
      </c>
      <c r="AE8" s="6"/>
      <c r="AF8" s="6">
        <v>731.6</v>
      </c>
      <c r="AG8" s="6"/>
      <c r="AH8" s="6">
        <v>38.6</v>
      </c>
      <c r="AI8" s="6"/>
      <c r="AJ8" s="6"/>
      <c r="AK8" s="6"/>
      <c r="AL8" s="6">
        <f>563.8+169.1</f>
        <v>732.9</v>
      </c>
      <c r="AM8" s="6"/>
      <c r="AN8" s="23">
        <v>9000</v>
      </c>
      <c r="AO8" s="10">
        <f t="shared" ref="AO8:AO15" si="2">SUM(AD8:AN8)</f>
        <v>10952.2</v>
      </c>
    </row>
    <row r="9" spans="1:41" s="11" customFormat="1" ht="37.5" x14ac:dyDescent="0.3">
      <c r="A9" s="8">
        <v>2</v>
      </c>
      <c r="B9" s="9" t="s">
        <v>3</v>
      </c>
      <c r="C9" s="6">
        <v>159.4</v>
      </c>
      <c r="D9" s="6">
        <v>29.1</v>
      </c>
      <c r="E9" s="6"/>
      <c r="F9" s="6">
        <v>58.5</v>
      </c>
      <c r="G9" s="6">
        <v>38.6</v>
      </c>
      <c r="H9" s="6">
        <v>16.899999999999999</v>
      </c>
      <c r="I9" s="6">
        <v>15.3</v>
      </c>
      <c r="J9" s="6">
        <v>57.9</v>
      </c>
      <c r="K9" s="6">
        <v>169.2</v>
      </c>
      <c r="L9" s="6"/>
      <c r="M9" s="6"/>
      <c r="N9" s="6"/>
      <c r="O9" s="6"/>
      <c r="P9" s="23">
        <f>165.3+883.6</f>
        <v>1048.9000000000001</v>
      </c>
      <c r="Q9" s="10">
        <f t="shared" si="0"/>
        <v>1593.8000000000002</v>
      </c>
      <c r="R9" s="6">
        <v>159.4</v>
      </c>
      <c r="S9" s="6">
        <v>29.1</v>
      </c>
      <c r="T9" s="6"/>
      <c r="U9" s="6">
        <v>58.5</v>
      </c>
      <c r="V9" s="6">
        <v>38.6</v>
      </c>
      <c r="W9" s="6">
        <v>16.899999999999999</v>
      </c>
      <c r="X9" s="6">
        <v>15.3</v>
      </c>
      <c r="Y9" s="6">
        <v>57.9</v>
      </c>
      <c r="Z9" s="6">
        <v>169.2</v>
      </c>
      <c r="AA9" s="6"/>
      <c r="AB9" s="23">
        <v>1048.9000000000001</v>
      </c>
      <c r="AC9" s="10">
        <f t="shared" si="1"/>
        <v>1593.8000000000002</v>
      </c>
      <c r="AD9" s="6">
        <v>159.4</v>
      </c>
      <c r="AE9" s="6">
        <v>29.1</v>
      </c>
      <c r="AF9" s="6"/>
      <c r="AG9" s="6"/>
      <c r="AH9" s="6">
        <v>38.6</v>
      </c>
      <c r="AI9" s="6">
        <v>16.899999999999999</v>
      </c>
      <c r="AJ9" s="6">
        <v>15.3</v>
      </c>
      <c r="AK9" s="6">
        <v>57.9</v>
      </c>
      <c r="AL9" s="6">
        <v>169.2</v>
      </c>
      <c r="AM9" s="6"/>
      <c r="AN9" s="23">
        <v>1048.9000000000001</v>
      </c>
      <c r="AO9" s="10">
        <f t="shared" si="2"/>
        <v>1535.3000000000002</v>
      </c>
    </row>
    <row r="10" spans="1:41" s="11" customFormat="1" ht="37.5" x14ac:dyDescent="0.3">
      <c r="A10" s="8">
        <v>3</v>
      </c>
      <c r="B10" s="9" t="s">
        <v>4</v>
      </c>
      <c r="C10" s="6"/>
      <c r="D10" s="6">
        <v>29.1</v>
      </c>
      <c r="E10" s="6"/>
      <c r="F10" s="6">
        <v>58.5</v>
      </c>
      <c r="G10" s="6">
        <v>38.6</v>
      </c>
      <c r="H10" s="6">
        <v>16.899999999999999</v>
      </c>
      <c r="I10" s="6">
        <v>15.3</v>
      </c>
      <c r="J10" s="6">
        <v>57.9</v>
      </c>
      <c r="K10" s="6">
        <f>281.9+169.1</f>
        <v>451</v>
      </c>
      <c r="L10" s="6">
        <v>500</v>
      </c>
      <c r="M10" s="6"/>
      <c r="N10" s="6"/>
      <c r="O10" s="6"/>
      <c r="P10" s="23">
        <f>294.8+705</f>
        <v>999.8</v>
      </c>
      <c r="Q10" s="10">
        <f t="shared" si="0"/>
        <v>2167.1</v>
      </c>
      <c r="R10" s="6"/>
      <c r="S10" s="6">
        <v>29.1</v>
      </c>
      <c r="T10" s="6"/>
      <c r="U10" s="6">
        <v>58.5</v>
      </c>
      <c r="V10" s="6">
        <v>38.6</v>
      </c>
      <c r="W10" s="6">
        <v>16.899999999999999</v>
      </c>
      <c r="X10" s="6">
        <v>15.3</v>
      </c>
      <c r="Y10" s="6">
        <v>57.9</v>
      </c>
      <c r="Z10" s="6">
        <f>281.9+169.1</f>
        <v>451</v>
      </c>
      <c r="AA10" s="6"/>
      <c r="AB10" s="23">
        <f>294.8+705</f>
        <v>999.8</v>
      </c>
      <c r="AC10" s="10">
        <f t="shared" si="1"/>
        <v>1667.1</v>
      </c>
      <c r="AD10" s="6"/>
      <c r="AE10" s="6">
        <v>29.1</v>
      </c>
      <c r="AF10" s="6"/>
      <c r="AG10" s="6"/>
      <c r="AH10" s="6">
        <v>38.6</v>
      </c>
      <c r="AI10" s="6">
        <v>16.899999999999999</v>
      </c>
      <c r="AJ10" s="6">
        <v>15.3</v>
      </c>
      <c r="AK10" s="6">
        <v>57.9</v>
      </c>
      <c r="AL10" s="6">
        <f>281.9+169.1</f>
        <v>451</v>
      </c>
      <c r="AM10" s="6"/>
      <c r="AN10" s="23">
        <f>294.8+705</f>
        <v>999.8</v>
      </c>
      <c r="AO10" s="10">
        <f t="shared" si="2"/>
        <v>1608.6</v>
      </c>
    </row>
    <row r="11" spans="1:41" s="11" customFormat="1" ht="37.5" x14ac:dyDescent="0.3">
      <c r="A11" s="8">
        <v>4</v>
      </c>
      <c r="B11" s="9" t="s">
        <v>5</v>
      </c>
      <c r="C11" s="6">
        <v>159.4</v>
      </c>
      <c r="D11" s="6"/>
      <c r="E11" s="6"/>
      <c r="F11" s="6">
        <v>58.5</v>
      </c>
      <c r="G11" s="6">
        <v>38.6</v>
      </c>
      <c r="H11" s="6">
        <v>16.899999999999999</v>
      </c>
      <c r="I11" s="6">
        <v>15.3</v>
      </c>
      <c r="J11" s="6">
        <v>57.9</v>
      </c>
      <c r="K11" s="6">
        <v>169.2</v>
      </c>
      <c r="L11" s="6"/>
      <c r="M11" s="6"/>
      <c r="N11" s="6"/>
      <c r="O11" s="6"/>
      <c r="P11" s="23">
        <f>506.4+1357.1</f>
        <v>1863.5</v>
      </c>
      <c r="Q11" s="10">
        <f t="shared" si="0"/>
        <v>2379.3000000000002</v>
      </c>
      <c r="R11" s="6">
        <v>159.4</v>
      </c>
      <c r="S11" s="6"/>
      <c r="T11" s="6"/>
      <c r="U11" s="6">
        <v>58.5</v>
      </c>
      <c r="V11" s="6">
        <v>38.6</v>
      </c>
      <c r="W11" s="6">
        <v>16.899999999999999</v>
      </c>
      <c r="X11" s="6">
        <v>15.3</v>
      </c>
      <c r="Y11" s="6">
        <v>57.9</v>
      </c>
      <c r="Z11" s="6">
        <v>169.2</v>
      </c>
      <c r="AA11" s="6"/>
      <c r="AB11" s="23">
        <f>506.4+1357.1</f>
        <v>1863.5</v>
      </c>
      <c r="AC11" s="10">
        <f t="shared" si="1"/>
        <v>2379.3000000000002</v>
      </c>
      <c r="AD11" s="6">
        <v>159.4</v>
      </c>
      <c r="AE11" s="6"/>
      <c r="AF11" s="6"/>
      <c r="AG11" s="6"/>
      <c r="AH11" s="6">
        <v>38.6</v>
      </c>
      <c r="AI11" s="6">
        <v>16.899999999999999</v>
      </c>
      <c r="AJ11" s="6">
        <v>15.3</v>
      </c>
      <c r="AK11" s="6">
        <v>57.9</v>
      </c>
      <c r="AL11" s="6">
        <v>169.2</v>
      </c>
      <c r="AM11" s="6"/>
      <c r="AN11" s="23">
        <f>506.4+1357.1</f>
        <v>1863.5</v>
      </c>
      <c r="AO11" s="10">
        <f t="shared" si="2"/>
        <v>2320.8000000000002</v>
      </c>
    </row>
    <row r="12" spans="1:41" s="11" customFormat="1" ht="37.5" x14ac:dyDescent="0.3">
      <c r="A12" s="8">
        <v>5</v>
      </c>
      <c r="B12" s="9" t="s">
        <v>6</v>
      </c>
      <c r="C12" s="6">
        <v>159.4</v>
      </c>
      <c r="D12" s="6">
        <v>29.1</v>
      </c>
      <c r="E12" s="6"/>
      <c r="F12" s="6">
        <v>58.5</v>
      </c>
      <c r="G12" s="6">
        <v>38.6</v>
      </c>
      <c r="H12" s="6">
        <v>16.899999999999999</v>
      </c>
      <c r="I12" s="6">
        <v>15.3</v>
      </c>
      <c r="J12" s="6">
        <v>57.9</v>
      </c>
      <c r="K12" s="6">
        <v>169.2</v>
      </c>
      <c r="L12" s="6"/>
      <c r="M12" s="6"/>
      <c r="N12" s="6"/>
      <c r="O12" s="6"/>
      <c r="P12" s="23">
        <f>1379.1</f>
        <v>1379.1</v>
      </c>
      <c r="Q12" s="10">
        <f t="shared" si="0"/>
        <v>1924</v>
      </c>
      <c r="R12" s="6">
        <v>159.4</v>
      </c>
      <c r="S12" s="6"/>
      <c r="T12" s="6"/>
      <c r="U12" s="6">
        <v>58.5</v>
      </c>
      <c r="V12" s="6">
        <v>38.6</v>
      </c>
      <c r="W12" s="6">
        <v>16.899999999999999</v>
      </c>
      <c r="X12" s="6">
        <v>15.3</v>
      </c>
      <c r="Y12" s="6">
        <v>57.9</v>
      </c>
      <c r="Z12" s="6">
        <v>169.2</v>
      </c>
      <c r="AA12" s="6"/>
      <c r="AB12" s="23">
        <f>1379.1</f>
        <v>1379.1</v>
      </c>
      <c r="AC12" s="10">
        <f t="shared" si="1"/>
        <v>1894.8999999999999</v>
      </c>
      <c r="AD12" s="6">
        <v>159.4</v>
      </c>
      <c r="AE12" s="6"/>
      <c r="AF12" s="6"/>
      <c r="AG12" s="6"/>
      <c r="AH12" s="6">
        <v>38.6</v>
      </c>
      <c r="AI12" s="6">
        <v>16.899999999999999</v>
      </c>
      <c r="AJ12" s="6">
        <v>15.3</v>
      </c>
      <c r="AK12" s="6">
        <v>57.9</v>
      </c>
      <c r="AL12" s="6">
        <v>169.2</v>
      </c>
      <c r="AM12" s="6"/>
      <c r="AN12" s="23">
        <f>1379.1</f>
        <v>1379.1</v>
      </c>
      <c r="AO12" s="10">
        <f t="shared" si="2"/>
        <v>1836.3999999999999</v>
      </c>
    </row>
    <row r="13" spans="1:41" s="11" customFormat="1" ht="37.5" x14ac:dyDescent="0.3">
      <c r="A13" s="8">
        <v>6</v>
      </c>
      <c r="B13" s="9" t="s">
        <v>7</v>
      </c>
      <c r="C13" s="6">
        <v>159.4</v>
      </c>
      <c r="D13" s="6">
        <v>29.1</v>
      </c>
      <c r="E13" s="6"/>
      <c r="F13" s="6">
        <v>58.5</v>
      </c>
      <c r="G13" s="6">
        <v>38.6</v>
      </c>
      <c r="H13" s="6">
        <v>16.899999999999999</v>
      </c>
      <c r="I13" s="6">
        <v>15.3</v>
      </c>
      <c r="J13" s="6">
        <v>57.9</v>
      </c>
      <c r="K13" s="6">
        <v>169.2</v>
      </c>
      <c r="L13" s="6"/>
      <c r="M13" s="6"/>
      <c r="N13" s="6"/>
      <c r="O13" s="6"/>
      <c r="P13" s="23">
        <f>887.6-17</f>
        <v>870.6</v>
      </c>
      <c r="Q13" s="10">
        <f t="shared" si="0"/>
        <v>1415.5</v>
      </c>
      <c r="R13" s="6">
        <v>159.4</v>
      </c>
      <c r="S13" s="6">
        <v>29.1</v>
      </c>
      <c r="T13" s="6"/>
      <c r="U13" s="6">
        <v>58.5</v>
      </c>
      <c r="V13" s="6">
        <v>38.6</v>
      </c>
      <c r="W13" s="6">
        <v>16.899999999999999</v>
      </c>
      <c r="X13" s="6">
        <v>15.3</v>
      </c>
      <c r="Y13" s="6">
        <v>57.9</v>
      </c>
      <c r="Z13" s="6">
        <v>169.2</v>
      </c>
      <c r="AA13" s="6"/>
      <c r="AB13" s="23">
        <f>887.6-17</f>
        <v>870.6</v>
      </c>
      <c r="AC13" s="10">
        <f t="shared" si="1"/>
        <v>1415.5</v>
      </c>
      <c r="AD13" s="6">
        <v>159.4</v>
      </c>
      <c r="AE13" s="6">
        <v>29.1</v>
      </c>
      <c r="AF13" s="6"/>
      <c r="AG13" s="6"/>
      <c r="AH13" s="6">
        <v>38.6</v>
      </c>
      <c r="AI13" s="6">
        <v>16.899999999999999</v>
      </c>
      <c r="AJ13" s="6">
        <v>15.3</v>
      </c>
      <c r="AK13" s="6">
        <v>57.9</v>
      </c>
      <c r="AL13" s="6">
        <v>169.2</v>
      </c>
      <c r="AM13" s="6"/>
      <c r="AN13" s="23">
        <f>887.6-17</f>
        <v>870.6</v>
      </c>
      <c r="AO13" s="10">
        <f t="shared" si="2"/>
        <v>1357</v>
      </c>
    </row>
    <row r="14" spans="1:41" s="11" customFormat="1" ht="37.5" x14ac:dyDescent="0.3">
      <c r="A14" s="8">
        <v>7</v>
      </c>
      <c r="B14" s="9" t="s">
        <v>8</v>
      </c>
      <c r="C14" s="6"/>
      <c r="D14" s="6">
        <v>29.1</v>
      </c>
      <c r="E14" s="6"/>
      <c r="F14" s="6">
        <v>58.5</v>
      </c>
      <c r="G14" s="6">
        <v>38.6</v>
      </c>
      <c r="H14" s="6">
        <v>16.899999999999999</v>
      </c>
      <c r="I14" s="6">
        <v>15.3</v>
      </c>
      <c r="J14" s="6">
        <v>57.9</v>
      </c>
      <c r="K14" s="6">
        <v>169.2</v>
      </c>
      <c r="L14" s="6"/>
      <c r="M14" s="6"/>
      <c r="N14" s="6"/>
      <c r="O14" s="6"/>
      <c r="P14" s="6">
        <v>1328.4</v>
      </c>
      <c r="Q14" s="10">
        <f t="shared" si="0"/>
        <v>1713.9</v>
      </c>
      <c r="R14" s="6"/>
      <c r="S14" s="6">
        <v>29.1</v>
      </c>
      <c r="T14" s="6"/>
      <c r="U14" s="6">
        <v>58.5</v>
      </c>
      <c r="V14" s="6">
        <v>38.6</v>
      </c>
      <c r="W14" s="6">
        <v>16.899999999999999</v>
      </c>
      <c r="X14" s="6">
        <v>15.3</v>
      </c>
      <c r="Y14" s="6">
        <v>57.9</v>
      </c>
      <c r="Z14" s="6">
        <v>169.2</v>
      </c>
      <c r="AA14" s="6"/>
      <c r="AB14" s="6">
        <v>1328.4</v>
      </c>
      <c r="AC14" s="10">
        <f t="shared" si="1"/>
        <v>1713.9</v>
      </c>
      <c r="AD14" s="6"/>
      <c r="AE14" s="6">
        <v>29.1</v>
      </c>
      <c r="AF14" s="6"/>
      <c r="AG14" s="6"/>
      <c r="AH14" s="6">
        <v>38.6</v>
      </c>
      <c r="AI14" s="6">
        <v>16.899999999999999</v>
      </c>
      <c r="AJ14" s="6">
        <v>15.3</v>
      </c>
      <c r="AK14" s="6">
        <v>57.9</v>
      </c>
      <c r="AL14" s="6">
        <v>169.2</v>
      </c>
      <c r="AM14" s="6"/>
      <c r="AN14" s="6">
        <v>1328.4</v>
      </c>
      <c r="AO14" s="10">
        <f t="shared" si="2"/>
        <v>1655.4</v>
      </c>
    </row>
    <row r="15" spans="1:41" s="11" customFormat="1" ht="18.75" x14ac:dyDescent="0.3">
      <c r="A15" s="8"/>
      <c r="B15" s="12" t="s">
        <v>9</v>
      </c>
      <c r="C15" s="6">
        <f>SUM(C8:C14)</f>
        <v>1086.7</v>
      </c>
      <c r="D15" s="6">
        <f t="shared" ref="D15:P15" si="3">SUM(D8:D14)</f>
        <v>145.5</v>
      </c>
      <c r="E15" s="6">
        <f t="shared" si="3"/>
        <v>731.6</v>
      </c>
      <c r="F15" s="6">
        <f t="shared" si="3"/>
        <v>409.5</v>
      </c>
      <c r="G15" s="6">
        <f t="shared" si="3"/>
        <v>270.2</v>
      </c>
      <c r="H15" s="6">
        <f t="shared" si="3"/>
        <v>101.4</v>
      </c>
      <c r="I15" s="6">
        <f t="shared" si="3"/>
        <v>91.8</v>
      </c>
      <c r="J15" s="6">
        <f t="shared" si="3"/>
        <v>347.4</v>
      </c>
      <c r="K15" s="6">
        <f t="shared" si="3"/>
        <v>2029.9</v>
      </c>
      <c r="L15" s="6">
        <f t="shared" si="3"/>
        <v>500</v>
      </c>
      <c r="M15" s="6">
        <f t="shared" si="3"/>
        <v>858.24657999999999</v>
      </c>
      <c r="N15" s="6">
        <f t="shared" si="3"/>
        <v>1650</v>
      </c>
      <c r="O15" s="6">
        <f t="shared" si="3"/>
        <v>100</v>
      </c>
      <c r="P15" s="6">
        <f t="shared" si="3"/>
        <v>16490.3</v>
      </c>
      <c r="Q15" s="10">
        <f>SUM(Q8:Q14)</f>
        <v>24812.546579999998</v>
      </c>
      <c r="R15" s="6">
        <f>SUM(R8:R14)</f>
        <v>1086.7</v>
      </c>
      <c r="S15" s="6">
        <f t="shared" ref="S15:T15" si="4">SUM(S8:S14)</f>
        <v>116.4</v>
      </c>
      <c r="T15" s="6">
        <f t="shared" si="4"/>
        <v>731.6</v>
      </c>
      <c r="U15" s="6">
        <f t="shared" ref="U15:AB15" si="5">SUM(U8:U14)</f>
        <v>409.5</v>
      </c>
      <c r="V15" s="6">
        <f t="shared" si="5"/>
        <v>270.2</v>
      </c>
      <c r="W15" s="6">
        <f t="shared" si="5"/>
        <v>101.4</v>
      </c>
      <c r="X15" s="6">
        <f t="shared" si="5"/>
        <v>91.8</v>
      </c>
      <c r="Y15" s="6">
        <f t="shared" si="5"/>
        <v>347.4</v>
      </c>
      <c r="Z15" s="6">
        <f t="shared" si="5"/>
        <v>2029.9</v>
      </c>
      <c r="AA15" s="6">
        <f t="shared" si="5"/>
        <v>0</v>
      </c>
      <c r="AB15" s="6">
        <f t="shared" si="5"/>
        <v>16490.3</v>
      </c>
      <c r="AC15" s="10">
        <f t="shared" si="1"/>
        <v>21675.200000000001</v>
      </c>
      <c r="AD15" s="6">
        <f>SUM(AD8:AD14)</f>
        <v>1086.7</v>
      </c>
      <c r="AE15" s="6">
        <f t="shared" ref="AE15:AF15" si="6">SUM(AE8:AE14)</f>
        <v>116.4</v>
      </c>
      <c r="AF15" s="6">
        <f t="shared" si="6"/>
        <v>731.6</v>
      </c>
      <c r="AG15" s="6">
        <f t="shared" ref="AG15:AN15" si="7">SUM(AG8:AG14)</f>
        <v>0</v>
      </c>
      <c r="AH15" s="6">
        <f t="shared" si="7"/>
        <v>270.2</v>
      </c>
      <c r="AI15" s="6">
        <f t="shared" si="7"/>
        <v>101.4</v>
      </c>
      <c r="AJ15" s="6">
        <f t="shared" si="7"/>
        <v>91.8</v>
      </c>
      <c r="AK15" s="6">
        <f t="shared" si="7"/>
        <v>347.4</v>
      </c>
      <c r="AL15" s="6">
        <f t="shared" si="7"/>
        <v>2029.9</v>
      </c>
      <c r="AM15" s="6">
        <f t="shared" si="7"/>
        <v>0</v>
      </c>
      <c r="AN15" s="6">
        <f t="shared" si="7"/>
        <v>16490.3</v>
      </c>
      <c r="AO15" s="10">
        <f t="shared" si="2"/>
        <v>21265.7</v>
      </c>
    </row>
    <row r="16" spans="1:41" hidden="1" x14ac:dyDescent="0.25">
      <c r="E16" s="16" t="s">
        <v>21</v>
      </c>
      <c r="F16" s="16" t="s">
        <v>22</v>
      </c>
      <c r="G16" s="16" t="s">
        <v>23</v>
      </c>
      <c r="H16" s="16" t="s">
        <v>24</v>
      </c>
      <c r="P16" s="7"/>
      <c r="Q16" s="7"/>
      <c r="AC16" s="7"/>
      <c r="AO16" s="7"/>
    </row>
    <row r="17" spans="1:8" ht="37.5" hidden="1" x14ac:dyDescent="0.3">
      <c r="A17" s="8">
        <v>1</v>
      </c>
      <c r="B17" s="9" t="s">
        <v>2</v>
      </c>
      <c r="C17" s="6">
        <v>8150</v>
      </c>
      <c r="D17" s="14">
        <v>9000</v>
      </c>
      <c r="E17" s="17"/>
      <c r="F17" s="18"/>
      <c r="G17" s="18"/>
      <c r="H17" s="19"/>
    </row>
    <row r="18" spans="1:8" ht="37.5" hidden="1" x14ac:dyDescent="0.3">
      <c r="A18" s="8">
        <v>2</v>
      </c>
      <c r="B18" s="9" t="s">
        <v>3</v>
      </c>
      <c r="C18" s="6">
        <f>762.2+406.2+205</f>
        <v>1373.4</v>
      </c>
      <c r="D18" s="24">
        <f>SUM(E18:H18)</f>
        <v>1048.9000000000001</v>
      </c>
      <c r="E18" s="20">
        <v>165.3</v>
      </c>
      <c r="F18" s="15"/>
      <c r="G18" s="15">
        <f>883.6</f>
        <v>883.6</v>
      </c>
      <c r="H18" s="21"/>
    </row>
    <row r="19" spans="1:8" ht="37.5" hidden="1" x14ac:dyDescent="0.3">
      <c r="A19" s="8">
        <v>3</v>
      </c>
      <c r="B19" s="9" t="s">
        <v>4</v>
      </c>
      <c r="C19" s="6">
        <f>595.6+383.8</f>
        <v>979.40000000000009</v>
      </c>
      <c r="D19" s="24">
        <f t="shared" ref="D19:D23" si="8">SUM(E19:H19)</f>
        <v>999.8</v>
      </c>
      <c r="E19" s="20">
        <v>294.8</v>
      </c>
      <c r="F19" s="15">
        <v>705</v>
      </c>
      <c r="G19" s="15"/>
      <c r="H19" s="21"/>
    </row>
    <row r="20" spans="1:8" ht="37.5" hidden="1" x14ac:dyDescent="0.3">
      <c r="A20" s="8">
        <v>4</v>
      </c>
      <c r="B20" s="9" t="s">
        <v>5</v>
      </c>
      <c r="C20" s="6">
        <f>1046.5+476.3+118.4</f>
        <v>1641.2</v>
      </c>
      <c r="D20" s="24">
        <f t="shared" si="8"/>
        <v>1863.5</v>
      </c>
      <c r="E20" s="20"/>
      <c r="F20" s="15">
        <v>506.4</v>
      </c>
      <c r="G20" s="15"/>
      <c r="H20" s="21">
        <v>1357.1</v>
      </c>
    </row>
    <row r="21" spans="1:8" ht="37.5" hidden="1" x14ac:dyDescent="0.3">
      <c r="A21" s="8">
        <v>5</v>
      </c>
      <c r="B21" s="9" t="s">
        <v>6</v>
      </c>
      <c r="C21" s="6">
        <f>1155.1</f>
        <v>1155.0999999999999</v>
      </c>
      <c r="D21" s="24">
        <f t="shared" si="8"/>
        <v>1379.1</v>
      </c>
      <c r="E21" s="20"/>
      <c r="F21" s="15"/>
      <c r="G21" s="15">
        <v>1090.0999999999999</v>
      </c>
      <c r="H21" s="21">
        <v>289</v>
      </c>
    </row>
    <row r="22" spans="1:8" ht="37.5" hidden="1" x14ac:dyDescent="0.3">
      <c r="A22" s="8">
        <v>6</v>
      </c>
      <c r="B22" s="9" t="s">
        <v>7</v>
      </c>
      <c r="C22" s="6">
        <v>691.2</v>
      </c>
      <c r="D22" s="24">
        <f t="shared" si="8"/>
        <v>870.6</v>
      </c>
      <c r="E22" s="20"/>
      <c r="F22" s="15"/>
      <c r="G22" s="15">
        <f>887.6-17</f>
        <v>870.6</v>
      </c>
      <c r="H22" s="21"/>
    </row>
    <row r="23" spans="1:8" ht="37.5" hidden="1" x14ac:dyDescent="0.3">
      <c r="A23" s="8">
        <v>7</v>
      </c>
      <c r="B23" s="9" t="s">
        <v>8</v>
      </c>
      <c r="C23" s="13"/>
      <c r="D23" s="24">
        <f t="shared" si="8"/>
        <v>1328.4</v>
      </c>
      <c r="E23" s="20"/>
      <c r="F23" s="15"/>
      <c r="G23" s="15">
        <v>1328.4</v>
      </c>
      <c r="H23" s="21"/>
    </row>
    <row r="24" spans="1:8" ht="19.5" hidden="1" thickBot="1" x14ac:dyDescent="0.35">
      <c r="A24" s="8"/>
      <c r="B24" s="12" t="s">
        <v>9</v>
      </c>
      <c r="C24" s="13">
        <f>SUM(C17:C23)</f>
        <v>13990.300000000001</v>
      </c>
      <c r="D24" s="24">
        <f>SUM(D17:D23)</f>
        <v>16490.3</v>
      </c>
      <c r="E24" s="22">
        <f>SUM(E17:E23)</f>
        <v>460.1</v>
      </c>
      <c r="F24" s="22">
        <f t="shared" ref="F24:H24" si="9">SUM(F17:F23)</f>
        <v>1211.4000000000001</v>
      </c>
      <c r="G24" s="22">
        <f t="shared" si="9"/>
        <v>4172.7</v>
      </c>
      <c r="H24" s="22">
        <f t="shared" si="9"/>
        <v>1646.1</v>
      </c>
    </row>
  </sheetData>
  <mergeCells count="9">
    <mergeCell ref="R6:AD6"/>
    <mergeCell ref="AE6:AO6"/>
    <mergeCell ref="A4:Q4"/>
    <mergeCell ref="P2:Q2"/>
    <mergeCell ref="A6:A7"/>
    <mergeCell ref="B6:B7"/>
    <mergeCell ref="C6:Q6"/>
    <mergeCell ref="AB2:AC2"/>
    <mergeCell ref="AN2:AO2"/>
  </mergeCells>
  <pageMargins left="0" right="0" top="0.15748031496062992" bottom="0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6" sqref="A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2022-09-20T11:33:30Z</dcterms:modified>
</cp:coreProperties>
</file>