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48" i="1" l="1"/>
  <c r="H55" i="1"/>
  <c r="H56" i="1"/>
  <c r="H57" i="1"/>
  <c r="H67" i="1" l="1"/>
  <c r="H68" i="1"/>
  <c r="H54" i="1"/>
  <c r="H43" i="1"/>
  <c r="H44" i="1"/>
  <c r="H41" i="1"/>
  <c r="H42" i="1"/>
  <c r="G74" i="1"/>
  <c r="H74" i="1" s="1"/>
  <c r="E74" i="1"/>
  <c r="D74" i="1"/>
  <c r="E72" i="1"/>
  <c r="D72" i="1"/>
  <c r="E69" i="1"/>
  <c r="D69" i="1"/>
  <c r="E67" i="1"/>
  <c r="D67" i="1"/>
  <c r="D52" i="1"/>
  <c r="E46" i="1"/>
  <c r="D46" i="1"/>
  <c r="E43" i="1"/>
  <c r="D43" i="1"/>
  <c r="E41" i="1"/>
  <c r="D41" i="1"/>
  <c r="E34" i="1"/>
  <c r="D34" i="1"/>
  <c r="F42" i="1"/>
  <c r="F41" i="1" l="1"/>
  <c r="G5" i="1"/>
  <c r="H27" i="1"/>
  <c r="H25" i="1"/>
  <c r="H24" i="1"/>
  <c r="H23" i="1"/>
  <c r="H22" i="1"/>
  <c r="H21" i="1"/>
  <c r="H19" i="1"/>
  <c r="G26" i="1"/>
  <c r="G18" i="1"/>
  <c r="E26" i="1"/>
  <c r="D26" i="1"/>
  <c r="F24" i="1"/>
  <c r="F25" i="1"/>
  <c r="H26" i="1" l="1"/>
  <c r="D5" i="1"/>
  <c r="D9" i="1" s="1"/>
  <c r="E5" i="1"/>
  <c r="F6" i="1"/>
  <c r="F7" i="1"/>
  <c r="F8" i="1"/>
  <c r="F5" i="1" l="1"/>
  <c r="E9" i="1"/>
  <c r="F9" i="1" s="1"/>
  <c r="D18" i="1"/>
  <c r="E18" i="1"/>
  <c r="F19" i="1"/>
  <c r="F21" i="1"/>
  <c r="F22" i="1"/>
  <c r="F23" i="1"/>
  <c r="F27" i="1"/>
  <c r="F18" i="1" l="1"/>
  <c r="H18" i="1"/>
  <c r="F26" i="1"/>
  <c r="H73" i="1" l="1"/>
  <c r="H71" i="1"/>
  <c r="H70" i="1"/>
  <c r="H66" i="1"/>
  <c r="H65" i="1"/>
  <c r="H63" i="1"/>
  <c r="H62" i="1"/>
  <c r="H61" i="1"/>
  <c r="H60" i="1"/>
  <c r="H59" i="1"/>
  <c r="H53" i="1"/>
  <c r="H50" i="1"/>
  <c r="H47" i="1"/>
  <c r="H45" i="1"/>
  <c r="H36" i="1"/>
  <c r="H38" i="1"/>
  <c r="H40" i="1"/>
  <c r="H35" i="1"/>
  <c r="F73" i="1" l="1"/>
  <c r="F71" i="1"/>
  <c r="F70" i="1"/>
  <c r="F68" i="1"/>
  <c r="F66" i="1"/>
  <c r="F65" i="1"/>
  <c r="F63" i="1"/>
  <c r="F62" i="1"/>
  <c r="F61" i="1"/>
  <c r="F60" i="1"/>
  <c r="F59" i="1"/>
  <c r="F57" i="1"/>
  <c r="F55" i="1"/>
  <c r="F54" i="1"/>
  <c r="F53" i="1"/>
  <c r="F51" i="1"/>
  <c r="F50" i="1"/>
  <c r="F49" i="1"/>
  <c r="F48" i="1"/>
  <c r="F47" i="1"/>
  <c r="F45" i="1"/>
  <c r="F44" i="1"/>
  <c r="F36" i="1"/>
  <c r="F37" i="1"/>
  <c r="F38" i="1"/>
  <c r="F39" i="1"/>
  <c r="F40" i="1"/>
  <c r="F35" i="1"/>
  <c r="E56" i="1" l="1"/>
  <c r="D56" i="1"/>
  <c r="E58" i="1"/>
  <c r="D58" i="1"/>
  <c r="E64" i="1"/>
  <c r="D64" i="1"/>
  <c r="H72" i="1" l="1"/>
  <c r="F72" i="1"/>
  <c r="H69" i="1"/>
  <c r="F69" i="1"/>
  <c r="F67" i="1"/>
  <c r="H64" i="1"/>
  <c r="F64" i="1"/>
  <c r="H58" i="1"/>
  <c r="F58" i="1"/>
  <c r="F56" i="1"/>
  <c r="H52" i="1"/>
  <c r="F52" i="1"/>
  <c r="H46" i="1"/>
  <c r="F46" i="1"/>
  <c r="F43" i="1"/>
  <c r="F34" i="1"/>
  <c r="H34" i="1"/>
  <c r="F74" i="1" l="1"/>
</calcChain>
</file>

<file path=xl/sharedStrings.xml><?xml version="1.0" encoding="utf-8"?>
<sst xmlns="http://schemas.openxmlformats.org/spreadsheetml/2006/main" count="159" uniqueCount="86">
  <si>
    <t>ВСЕГО ДОХОДОВ</t>
  </si>
  <si>
    <t>Налоговые и неналоговые доходы</t>
  </si>
  <si>
    <t>Безвозмездные поступления</t>
  </si>
  <si>
    <t>ВСЕГО РАСХОДОВ</t>
  </si>
  <si>
    <t>-</t>
  </si>
  <si>
    <t>Объем муниципального долга на конец периода</t>
  </si>
  <si>
    <t>В % от утвержденного объема налоговых и неналоговых доходов</t>
  </si>
  <si>
    <t>Налоговые доходы</t>
  </si>
  <si>
    <t>в том числе: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</si>
  <si>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</si>
  <si>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</si>
  <si>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системой налогообложения</t>
  </si>
  <si>
    <t>Неналоговые доходы</t>
  </si>
  <si>
    <r>
      <t xml:space="preserve">Налоговые и неналоговые доходы, </t>
    </r>
    <r>
      <rPr>
        <b/>
        <i/>
        <sz val="12"/>
        <color theme="1"/>
        <rFont val="Times New Roman"/>
        <family val="1"/>
        <charset val="204"/>
      </rPr>
      <t>в том числе:</t>
    </r>
  </si>
  <si>
    <t>раздел</t>
  </si>
  <si>
    <t>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</si>
  <si>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</si>
  <si>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</si>
  <si>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</si>
  <si>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</si>
  <si>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</si>
  <si>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</si>
  <si>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</si>
  <si>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</si>
  <si>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</si>
  <si>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</si>
  <si>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</si>
  <si>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</si>
  <si>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</si>
  <si>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</si>
  <si>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</si>
  <si>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</si>
  <si>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</si>
  <si>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</si>
  <si>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</si>
  <si>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</si>
  <si>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</si>
  <si>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</si>
  <si>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</si>
  <si>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</si>
  <si>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</si>
  <si>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</si>
  <si>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</si>
  <si>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</si>
  <si>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</si>
  <si>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</si>
  <si>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</si>
  <si>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</si>
  <si>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</si>
  <si>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</si>
  <si>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</si>
  <si>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</si>
  <si>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</si>
  <si>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Всего расходы</t>
  </si>
  <si>
    <t>01</t>
  </si>
  <si>
    <t>03</t>
  </si>
  <si>
    <t>00</t>
  </si>
  <si>
    <t>02</t>
  </si>
  <si>
    <t>04</t>
  </si>
  <si>
    <t>05</t>
  </si>
  <si>
    <t>06</t>
  </si>
  <si>
    <t>08</t>
  </si>
  <si>
    <t>09</t>
  </si>
  <si>
    <t>07</t>
  </si>
  <si>
    <t>10</t>
  </si>
  <si>
    <t>Дефицит (-) Профицит (+)</t>
  </si>
  <si>
    <t>Прочие налоговые доходы</t>
  </si>
  <si>
    <t>План на 2023 год</t>
  </si>
  <si>
    <t>Факт на 01.04.2023 года</t>
  </si>
  <si>
    <t>В % от плана на 2023 год</t>
  </si>
  <si>
    <t>В % к аналогичному периоду 2022 года</t>
  </si>
  <si>
    <t>Налог на имущество физических лиц</t>
  </si>
  <si>
    <t>Земельный налог</t>
  </si>
  <si>
    <t>по состоянию на 01.04.2023 (тыс.руб.)</t>
  </si>
  <si>
    <t>по состоянию на 1 апреля 2023 года (тыс.руб.)</t>
  </si>
  <si>
    <t>Информация по расходам бюджета  Бабаевского муниципального округа</t>
  </si>
  <si>
    <t>на 1 апреля 2023 года (тыс.руб.)</t>
  </si>
  <si>
    <t>Основные показатели бюджета Бабаевского муниципального округа</t>
  </si>
  <si>
    <t>План 2023</t>
  </si>
  <si>
    <t>факт на 01.04.2023</t>
  </si>
  <si>
    <t>В % от плана на 2023</t>
  </si>
  <si>
    <t>В % к аналогичному периоду 2022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</si>
  <si>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</si>
  <si>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</si>
  <si>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 безопасность</t>
  </si>
  <si>
    <t xml:space="preserve">Поступление налоговых и неналоговых доходов в бюджет Бабаевского муниципального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</si>
</sst>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49" fontId="10" fillId="6" borderId="1" xfId="0" applyNumberFormat="1" applyFont="1" applyFill="1" applyBorder="1" applyAlignment="1">
      <alignment horizontal="right" vertical="center" wrapText="1"/>
    </xf>
    <xf numFmtId="49" fontId="5" fillId="6" borderId="1" xfId="0" applyNumberFormat="1" applyFont="1" applyFill="1" applyBorder="1" applyAlignment="1">
      <alignment horizontal="right" vertical="center" wrapText="1"/>
    </xf>
    <xf numFmtId="164" fontId="11" fillId="6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 applyProtection="1">
      <alignment horizontal="right" vertical="center"/>
      <protection hidden="1"/>
    </xf>
    <xf numFmtId="0" fontId="14" fillId="3" borderId="2" xfId="0" applyFont="1" applyFill="1" applyBorder="1" applyAlignment="1">
      <alignment horizontal="right" vertical="center"/>
    </xf>
    <xf numFmtId="0" fontId="14" fillId="6" borderId="3" xfId="0" applyFont="1" applyFill="1" applyBorder="1" applyAlignment="1">
      <alignment horizontal="right" vertical="center"/>
    </xf>
    <xf numFmtId="0" fontId="14" fillId="6" borderId="4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horizontal="center" vertical="center" wrapText="1"/>
    </xf>
    <xf numFmtId="165" fontId="13" fillId="6" borderId="1" xfId="0" applyNumberFormat="1" applyFont="1" applyFill="1" applyBorder="1" applyAlignment="1">
      <alignment horizontal="center" vertical="center" wrapText="1"/>
    </xf>
    <xf numFmtId="166" fontId="13" fillId="6" borderId="1" xfId="0" applyNumberFormat="1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166" fontId="17" fillId="6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165" fontId="17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9" xfId="0" applyBorder="1" applyAlignment="1"/>
    <xf numFmtId="0" fontId="1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6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CFFCC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view="pageBreakPreview" topLeftCell="A13" zoomScale="110" zoomScaleNormal="100" zoomScaleSheetLayoutView="110" workbookViewId="0">
      <selection activeCell="H76" sqref="H76"/>
    </sheetView>
  </sheetViews>
  <sheetFormatPr defaultRowHeight="14.4" x14ac:dyDescent="0.3"/>
  <cols>
    <col min="1" max="1" width="23.6640625" customWidth="1"/>
    <col min="2" max="2" width="14.6640625" customWidth="1"/>
    <col min="3" max="3" width="13.88671875" customWidth="1"/>
    <col min="4" max="5" width="19.88671875" customWidth="1"/>
    <col min="6" max="6" width="17.88671875" customWidth="1"/>
    <col min="7" max="7" width="11.5546875" hidden="1" customWidth="1"/>
    <col min="8" max="8" width="19.5546875" customWidth="1"/>
  </cols>
  <sheetData>
    <row r="1" spans="1:8" ht="17.399999999999999" x14ac:dyDescent="0.3">
      <c r="A1" s="52" t="s">
        <v>77</v>
      </c>
      <c r="B1" s="52"/>
      <c r="C1" s="52"/>
      <c r="D1" s="52"/>
      <c r="E1" s="52"/>
      <c r="F1" s="53"/>
      <c r="G1" s="53"/>
      <c r="H1" s="53"/>
    </row>
    <row r="2" spans="1:8" ht="17.399999999999999" x14ac:dyDescent="0.3">
      <c r="A2" s="52" t="s">
        <v>73</v>
      </c>
      <c r="B2" s="52"/>
      <c r="C2" s="52"/>
      <c r="D2" s="52"/>
      <c r="E2" s="52"/>
      <c r="F2" s="53"/>
      <c r="G2" s="53"/>
      <c r="H2" s="53"/>
    </row>
    <row r="3" spans="1:8" x14ac:dyDescent="0.3">
      <c r="A3" s="1"/>
      <c r="B3" s="4"/>
      <c r="C3" s="4"/>
      <c r="D3" s="4"/>
      <c r="E3" s="4"/>
    </row>
    <row r="4" spans="1:8" ht="46.8" x14ac:dyDescent="0.3">
      <c r="A4" s="61"/>
      <c r="B4" s="55"/>
      <c r="C4" s="56"/>
      <c r="D4" s="6" t="s">
        <v>67</v>
      </c>
      <c r="E4" s="6" t="s">
        <v>68</v>
      </c>
      <c r="F4" s="6" t="s">
        <v>69</v>
      </c>
      <c r="G4" s="38"/>
      <c r="H4" s="6" t="s">
        <v>70</v>
      </c>
    </row>
    <row r="5" spans="1:8" ht="25.2" customHeight="1" x14ac:dyDescent="0.3">
      <c r="A5" s="47" t="s">
        <v>0</v>
      </c>
      <c r="B5" s="48"/>
      <c r="C5" s="49"/>
      <c r="D5" s="25">
        <f>D6+D7</f>
        <v>968682.2</v>
      </c>
      <c r="E5" s="25">
        <f>E6+E7</f>
        <v>186739.40000000002</v>
      </c>
      <c r="F5" s="27">
        <f>E5/D5</f>
        <v>0.19277674349750623</v>
      </c>
      <c r="G5" s="39">
        <f>G6+G7</f>
        <v>154215.70000000001</v>
      </c>
      <c r="H5" s="27">
        <v>1.169</v>
      </c>
    </row>
    <row r="6" spans="1:8" ht="15.6" x14ac:dyDescent="0.3">
      <c r="A6" s="62" t="s">
        <v>1</v>
      </c>
      <c r="B6" s="48"/>
      <c r="C6" s="49"/>
      <c r="D6" s="26">
        <v>365540</v>
      </c>
      <c r="E6" s="26">
        <v>73544.800000000003</v>
      </c>
      <c r="F6" s="28">
        <f t="shared" ref="F6:F9" si="0">E6/D6</f>
        <v>0.20119494446572195</v>
      </c>
      <c r="G6" s="41">
        <v>77042.7</v>
      </c>
      <c r="H6" s="28">
        <v>0.89</v>
      </c>
    </row>
    <row r="7" spans="1:8" ht="15.6" x14ac:dyDescent="0.3">
      <c r="A7" s="62" t="s">
        <v>2</v>
      </c>
      <c r="B7" s="48"/>
      <c r="C7" s="49"/>
      <c r="D7" s="26">
        <v>603142.19999999995</v>
      </c>
      <c r="E7" s="26">
        <v>113194.6</v>
      </c>
      <c r="F7" s="28">
        <f t="shared" si="0"/>
        <v>0.18767481366749006</v>
      </c>
      <c r="G7" s="41">
        <v>77173</v>
      </c>
      <c r="H7" s="28">
        <v>1.4670000000000001</v>
      </c>
    </row>
    <row r="8" spans="1:8" ht="15.6" x14ac:dyDescent="0.3">
      <c r="A8" s="47" t="s">
        <v>3</v>
      </c>
      <c r="B8" s="63"/>
      <c r="C8" s="64"/>
      <c r="D8" s="37">
        <v>992135.9</v>
      </c>
      <c r="E8" s="37">
        <v>183380.7</v>
      </c>
      <c r="F8" s="27">
        <f t="shared" si="0"/>
        <v>0.18483425506525872</v>
      </c>
      <c r="G8" s="42">
        <v>196415.3</v>
      </c>
      <c r="H8" s="27">
        <v>1.071</v>
      </c>
    </row>
    <row r="9" spans="1:8" ht="15.6" x14ac:dyDescent="0.3">
      <c r="A9" s="65" t="s">
        <v>65</v>
      </c>
      <c r="B9" s="48"/>
      <c r="C9" s="49"/>
      <c r="D9" s="35">
        <f>D5-D8</f>
        <v>-23453.70000000007</v>
      </c>
      <c r="E9" s="35">
        <f>E5-E8</f>
        <v>3358.7000000000116</v>
      </c>
      <c r="F9" s="32">
        <f t="shared" si="0"/>
        <v>-0.1432055496574102</v>
      </c>
      <c r="G9" s="43"/>
      <c r="H9" s="36" t="s">
        <v>4</v>
      </c>
    </row>
    <row r="10" spans="1:8" ht="15.6" x14ac:dyDescent="0.3">
      <c r="A10" s="66" t="s">
        <v>5</v>
      </c>
      <c r="B10" s="48"/>
      <c r="C10" s="49"/>
      <c r="D10" s="24" t="s">
        <v>4</v>
      </c>
      <c r="E10" s="24" t="s">
        <v>4</v>
      </c>
      <c r="F10" s="24" t="s">
        <v>4</v>
      </c>
      <c r="H10" s="24" t="s">
        <v>4</v>
      </c>
    </row>
    <row r="11" spans="1:8" ht="31.5" customHeight="1" x14ac:dyDescent="0.3">
      <c r="A11" s="66" t="s">
        <v>6</v>
      </c>
      <c r="B11" s="48"/>
      <c r="C11" s="49"/>
      <c r="D11" s="24" t="s">
        <v>4</v>
      </c>
      <c r="E11" s="24" t="s">
        <v>4</v>
      </c>
      <c r="F11" s="24" t="s">
        <v>4</v>
      </c>
      <c r="H11" s="24" t="s">
        <v>4</v>
      </c>
    </row>
    <row r="12" spans="1:8" x14ac:dyDescent="0.3">
      <c r="A12" s="1"/>
      <c r="B12" s="4"/>
      <c r="C12" s="4"/>
      <c r="D12" s="4"/>
      <c r="E12" s="4"/>
    </row>
    <row r="14" spans="1:8" ht="17.399999999999999" x14ac:dyDescent="0.3">
      <c r="A14" s="52" t="s">
        <v>85</v>
      </c>
      <c r="B14" s="52"/>
      <c r="C14" s="52"/>
      <c r="D14" s="52"/>
      <c r="E14" s="52"/>
      <c r="F14" s="53"/>
      <c r="G14" s="53"/>
      <c r="H14" s="53"/>
    </row>
    <row r="15" spans="1:8" ht="17.399999999999999" x14ac:dyDescent="0.3">
      <c r="A15" s="52" t="s">
        <v>74</v>
      </c>
      <c r="B15" s="52"/>
      <c r="C15" s="52"/>
      <c r="D15" s="52"/>
      <c r="E15" s="52"/>
      <c r="F15" s="53"/>
      <c r="G15" s="53"/>
      <c r="H15" s="53"/>
    </row>
    <row r="16" spans="1:8" ht="15.6" x14ac:dyDescent="0.3">
      <c r="A16" s="5"/>
      <c r="B16" s="3"/>
      <c r="C16" s="3"/>
      <c r="D16" s="3"/>
      <c r="E16" s="3"/>
    </row>
    <row r="17" spans="1:8" ht="46.8" x14ac:dyDescent="0.3">
      <c r="A17" s="54"/>
      <c r="B17" s="55"/>
      <c r="C17" s="56"/>
      <c r="D17" s="6" t="s">
        <v>67</v>
      </c>
      <c r="E17" s="6" t="s">
        <v>68</v>
      </c>
      <c r="F17" s="6" t="s">
        <v>69</v>
      </c>
      <c r="G17" s="38"/>
      <c r="H17" s="6" t="s">
        <v>70</v>
      </c>
    </row>
    <row r="18" spans="1:8" ht="15.75" customHeight="1" x14ac:dyDescent="0.3">
      <c r="A18" s="47" t="s">
        <v>13</v>
      </c>
      <c r="B18" s="48"/>
      <c r="C18" s="49"/>
      <c r="D18" s="25">
        <f>D19+D27</f>
        <v>365540</v>
      </c>
      <c r="E18" s="25">
        <f>E19+E27</f>
        <v>73544.800000000003</v>
      </c>
      <c r="F18" s="27">
        <f>E18/D18</f>
        <v>0.20119494446572195</v>
      </c>
      <c r="G18" s="39">
        <f>G19+G27</f>
        <v>82591.099999999991</v>
      </c>
      <c r="H18" s="27">
        <f>E18/G18</f>
        <v>0.89046882775504876</v>
      </c>
    </row>
    <row r="19" spans="1:8" ht="15.6" x14ac:dyDescent="0.3">
      <c r="A19" s="50" t="s">
        <v>7</v>
      </c>
      <c r="B19" s="48"/>
      <c r="C19" s="49"/>
      <c r="D19" s="34">
        <v>346993</v>
      </c>
      <c r="E19" s="34">
        <v>67670.2</v>
      </c>
      <c r="F19" s="31">
        <f>E19/D19</f>
        <v>0.19501891969002255</v>
      </c>
      <c r="G19" s="39">
        <v>77042.7</v>
      </c>
      <c r="H19" s="31">
        <f>E19/G19</f>
        <v>0.87834668307315289</v>
      </c>
    </row>
    <row r="20" spans="1:8" x14ac:dyDescent="0.3">
      <c r="A20" s="57" t="s">
        <v>8</v>
      </c>
      <c r="B20" s="58"/>
      <c r="C20" s="58"/>
      <c r="D20" s="59"/>
      <c r="E20" s="59"/>
      <c r="F20" s="59"/>
      <c r="G20" s="59"/>
      <c r="H20" s="60"/>
    </row>
    <row r="21" spans="1:8" ht="15.6" x14ac:dyDescent="0.3">
      <c r="A21" s="51" t="s">
        <v>9</v>
      </c>
      <c r="B21" s="48"/>
      <c r="C21" s="49"/>
      <c r="D21" s="29">
        <v>231896</v>
      </c>
      <c r="E21" s="29">
        <v>55900.4</v>
      </c>
      <c r="F21" s="33">
        <f>E21/D21</f>
        <v>0.24105806050988374</v>
      </c>
      <c r="G21" s="40">
        <v>54958.3</v>
      </c>
      <c r="H21" s="30">
        <f t="shared" ref="H21:H27" si="1">E21/G21</f>
        <v>1.0171420877283321</v>
      </c>
    </row>
    <row r="22" spans="1:8" ht="15.6" x14ac:dyDescent="0.3">
      <c r="A22" s="51" t="s">
        <v>10</v>
      </c>
      <c r="B22" s="48"/>
      <c r="C22" s="49"/>
      <c r="D22" s="29">
        <v>33312</v>
      </c>
      <c r="E22" s="29">
        <v>8475.1</v>
      </c>
      <c r="F22" s="33">
        <f t="shared" ref="F22:F25" si="2">E22/D22</f>
        <v>0.25441582612872238</v>
      </c>
      <c r="G22" s="40">
        <v>6243.1</v>
      </c>
      <c r="H22" s="30">
        <f t="shared" si="1"/>
        <v>1.3575146962246321</v>
      </c>
    </row>
    <row r="23" spans="1:8" ht="32.25" customHeight="1" x14ac:dyDescent="0.3">
      <c r="A23" s="51" t="s">
        <v>11</v>
      </c>
      <c r="B23" s="48"/>
      <c r="C23" s="49"/>
      <c r="D23" s="29">
        <v>58812</v>
      </c>
      <c r="E23" s="29">
        <v>3089.7</v>
      </c>
      <c r="F23" s="33">
        <f t="shared" si="2"/>
        <v>5.2535196898592124E-2</v>
      </c>
      <c r="G23" s="40">
        <v>11943.6</v>
      </c>
      <c r="H23" s="30">
        <f t="shared" si="1"/>
        <v>0.2586908469808098</v>
      </c>
    </row>
    <row r="24" spans="1:8" ht="15.6" x14ac:dyDescent="0.3">
      <c r="A24" s="51" t="s">
        <v>71</v>
      </c>
      <c r="B24" s="48"/>
      <c r="C24" s="49"/>
      <c r="D24" s="29">
        <v>8299</v>
      </c>
      <c r="E24" s="29">
        <v>-390.9</v>
      </c>
      <c r="F24" s="33">
        <f t="shared" si="2"/>
        <v>-4.7102060489215565E-2</v>
      </c>
      <c r="G24" s="40">
        <v>425.7</v>
      </c>
      <c r="H24" s="30">
        <f t="shared" si="1"/>
        <v>-0.91825229034531353</v>
      </c>
    </row>
    <row r="25" spans="1:8" ht="15.6" x14ac:dyDescent="0.3">
      <c r="A25" s="51" t="s">
        <v>72</v>
      </c>
      <c r="B25" s="48"/>
      <c r="C25" s="49"/>
      <c r="D25" s="29">
        <v>6334</v>
      </c>
      <c r="E25" s="29">
        <v>920.1</v>
      </c>
      <c r="F25" s="33">
        <f t="shared" si="2"/>
        <v>0.14526365645721503</v>
      </c>
      <c r="G25" s="40">
        <v>1025</v>
      </c>
      <c r="H25" s="30">
        <f t="shared" si="1"/>
        <v>0.89765853658536587</v>
      </c>
    </row>
    <row r="26" spans="1:8" ht="15.6" x14ac:dyDescent="0.3">
      <c r="A26" s="51" t="s">
        <v>66</v>
      </c>
      <c r="B26" s="48"/>
      <c r="C26" s="49"/>
      <c r="D26" s="29">
        <f>D19-D21-D22-D23-D24-D25</f>
        <v>8340</v>
      </c>
      <c r="E26" s="29">
        <f>E19-E21-E22-E23-E24-E25</f>
        <v>-324.20000000000459</v>
      </c>
      <c r="F26" s="33">
        <f t="shared" ref="F26:F27" si="3">E26/D26</f>
        <v>-3.8872901678657625E-2</v>
      </c>
      <c r="G26" s="40">
        <f>G19-G21-G22-G23-G24-G25</f>
        <v>2446.9999999999936</v>
      </c>
      <c r="H26" s="30">
        <f t="shared" si="1"/>
        <v>-0.13248876174908272</v>
      </c>
    </row>
    <row r="27" spans="1:8" ht="15.6" x14ac:dyDescent="0.3">
      <c r="A27" s="50" t="s">
        <v>12</v>
      </c>
      <c r="B27" s="48"/>
      <c r="C27" s="49"/>
      <c r="D27" s="34">
        <v>18547</v>
      </c>
      <c r="E27" s="34">
        <v>5874.6</v>
      </c>
      <c r="F27" s="31">
        <f t="shared" si="3"/>
        <v>0.31674125195449399</v>
      </c>
      <c r="G27" s="39">
        <v>5548.4</v>
      </c>
      <c r="H27" s="31">
        <f t="shared" si="1"/>
        <v>1.0587917237401774</v>
      </c>
    </row>
    <row r="30" spans="1:8" ht="17.399999999999999" x14ac:dyDescent="0.3">
      <c r="A30" s="67" t="s">
        <v>75</v>
      </c>
      <c r="B30" s="67"/>
      <c r="C30" s="67"/>
      <c r="D30" s="67"/>
      <c r="E30" s="67"/>
      <c r="F30" s="67"/>
      <c r="G30" s="67"/>
      <c r="H30" s="67"/>
    </row>
    <row r="31" spans="1:8" ht="17.399999999999999" x14ac:dyDescent="0.3">
      <c r="A31" s="68" t="s">
        <v>76</v>
      </c>
      <c r="B31" s="68"/>
      <c r="C31" s="68"/>
      <c r="D31" s="68"/>
      <c r="E31" s="68"/>
      <c r="F31" s="68"/>
      <c r="G31" s="68"/>
      <c r="H31" s="68"/>
    </row>
    <row r="32" spans="1:8" ht="15.6" x14ac:dyDescent="0.3">
      <c r="A32" s="2"/>
      <c r="B32" s="3"/>
      <c r="C32" s="3"/>
      <c r="D32" s="3"/>
      <c r="E32" s="3"/>
      <c r="F32" s="3"/>
      <c r="G32" s="3"/>
      <c r="H32" s="3"/>
    </row>
    <row r="33" spans="1:8" ht="47.4" thickBot="1" x14ac:dyDescent="0.35">
      <c r="A33" s="7"/>
      <c r="B33" s="6" t="s">
        <v>14</v>
      </c>
      <c r="C33" s="6" t="s">
        <v>15</v>
      </c>
      <c r="D33" s="6" t="s">
        <v>78</v>
      </c>
      <c r="E33" s="6" t="s">
        <v>79</v>
      </c>
      <c r="F33" s="6" t="s">
        <v>80</v>
      </c>
      <c r="G33" s="6"/>
      <c r="H33" s="6" t="s">
        <v>81</v>
      </c>
    </row>
    <row r="34" spans="1:8" ht="27" thickBot="1" x14ac:dyDescent="0.35">
      <c r="A34" s="8" t="s">
        <v>16</v>
      </c>
      <c r="B34" s="9" t="s">
        <v>54</v>
      </c>
      <c r="C34" s="9" t="s">
        <v>56</v>
      </c>
      <c r="D34" s="10">
        <f>D35+D36+D37+D38+D39+D40</f>
        <v>136508.20000000001</v>
      </c>
      <c r="E34" s="10">
        <f>E35+E36+E37+E38+E39+E40</f>
        <v>26694.2</v>
      </c>
      <c r="F34" s="10">
        <f>E34/D34*100</f>
        <v>19.555015742644031</v>
      </c>
      <c r="G34" s="19">
        <v>29081.3</v>
      </c>
      <c r="H34" s="10">
        <f>E34/G34*100</f>
        <v>91.791632423584929</v>
      </c>
    </row>
    <row r="35" spans="1:8" ht="64.8" customHeight="1" thickBot="1" x14ac:dyDescent="0.35">
      <c r="A35" s="11" t="s">
        <v>17</v>
      </c>
      <c r="B35" s="12" t="s">
        <v>54</v>
      </c>
      <c r="C35" s="12" t="s">
        <v>57</v>
      </c>
      <c r="D35" s="14">
        <v>5309.9</v>
      </c>
      <c r="E35" s="18">
        <v>1223.0999999999999</v>
      </c>
      <c r="F35" s="14">
        <f>E35/D35*100</f>
        <v>23.034332096649653</v>
      </c>
      <c r="G35" s="20">
        <v>1989.6</v>
      </c>
      <c r="H35" s="14">
        <f>E35/G35*100</f>
        <v>61.474668275030155</v>
      </c>
    </row>
    <row r="36" spans="1:8" ht="106.2" thickBot="1" x14ac:dyDescent="0.35">
      <c r="A36" s="11" t="s">
        <v>18</v>
      </c>
      <c r="B36" s="12" t="s">
        <v>54</v>
      </c>
      <c r="C36" s="12" t="s">
        <v>58</v>
      </c>
      <c r="D36" s="14">
        <v>77274.7</v>
      </c>
      <c r="E36" s="18">
        <v>14817.1</v>
      </c>
      <c r="F36" s="14">
        <f t="shared" ref="F36:F71" si="4">E36/D36*100</f>
        <v>19.174581072459681</v>
      </c>
      <c r="G36" s="20">
        <v>15759.4</v>
      </c>
      <c r="H36" s="14">
        <f t="shared" ref="H36:H68" si="5">E36/G36*100</f>
        <v>94.020711448405407</v>
      </c>
    </row>
    <row r="37" spans="1:8" ht="18.600000000000001" thickBot="1" x14ac:dyDescent="0.35">
      <c r="A37" s="11" t="s">
        <v>19</v>
      </c>
      <c r="B37" s="12" t="s">
        <v>54</v>
      </c>
      <c r="C37" s="12" t="s">
        <v>59</v>
      </c>
      <c r="D37" s="14">
        <v>0.6</v>
      </c>
      <c r="E37" s="18">
        <v>0</v>
      </c>
      <c r="F37" s="14">
        <f t="shared" si="4"/>
        <v>0</v>
      </c>
      <c r="G37" s="20">
        <v>0</v>
      </c>
      <c r="H37" s="14">
        <v>0</v>
      </c>
    </row>
    <row r="38" spans="1:8" ht="78" customHeight="1" thickBot="1" x14ac:dyDescent="0.35">
      <c r="A38" s="11" t="s">
        <v>20</v>
      </c>
      <c r="B38" s="12" t="s">
        <v>54</v>
      </c>
      <c r="C38" s="12" t="s">
        <v>60</v>
      </c>
      <c r="D38" s="14">
        <v>8566.2999999999993</v>
      </c>
      <c r="E38" s="18">
        <v>1182.5</v>
      </c>
      <c r="F38" s="14">
        <f t="shared" si="4"/>
        <v>13.804092782181341</v>
      </c>
      <c r="G38" s="21">
        <v>1280.4000000000001</v>
      </c>
      <c r="H38" s="14">
        <f t="shared" si="5"/>
        <v>92.353951890034352</v>
      </c>
    </row>
    <row r="39" spans="1:8" ht="18.600000000000001" thickBot="1" x14ac:dyDescent="0.35">
      <c r="A39" s="11" t="s">
        <v>21</v>
      </c>
      <c r="B39" s="12" t="s">
        <v>54</v>
      </c>
      <c r="C39" s="12">
        <v>11</v>
      </c>
      <c r="D39" s="14">
        <v>2160</v>
      </c>
      <c r="E39" s="18">
        <v>0</v>
      </c>
      <c r="F39" s="14">
        <f t="shared" si="4"/>
        <v>0</v>
      </c>
      <c r="G39" s="20">
        <v>0</v>
      </c>
      <c r="H39" s="14">
        <v>0</v>
      </c>
    </row>
    <row r="40" spans="1:8" ht="40.200000000000003" thickBot="1" x14ac:dyDescent="0.35">
      <c r="A40" s="11" t="s">
        <v>22</v>
      </c>
      <c r="B40" s="12" t="s">
        <v>54</v>
      </c>
      <c r="C40" s="12">
        <v>13</v>
      </c>
      <c r="D40" s="14">
        <v>43196.7</v>
      </c>
      <c r="E40" s="18">
        <v>9471.5</v>
      </c>
      <c r="F40" s="14">
        <f t="shared" si="4"/>
        <v>21.926443455171345</v>
      </c>
      <c r="G40" s="20">
        <v>9723.6</v>
      </c>
      <c r="H40" s="14">
        <f t="shared" si="5"/>
        <v>97.407338845695008</v>
      </c>
    </row>
    <row r="41" spans="1:8" ht="18.600000000000001" thickBot="1" x14ac:dyDescent="0.35">
      <c r="A41" s="8" t="s">
        <v>82</v>
      </c>
      <c r="B41" s="44" t="s">
        <v>57</v>
      </c>
      <c r="C41" s="44" t="s">
        <v>56</v>
      </c>
      <c r="D41" s="45">
        <f>D42</f>
        <v>332.5</v>
      </c>
      <c r="E41" s="45">
        <f>E42</f>
        <v>30.3</v>
      </c>
      <c r="F41" s="45">
        <f t="shared" si="4"/>
        <v>9.1127819548872182</v>
      </c>
      <c r="G41" s="23">
        <v>128.19999999999999</v>
      </c>
      <c r="H41" s="45">
        <f t="shared" si="5"/>
        <v>23.634945397815915</v>
      </c>
    </row>
    <row r="42" spans="1:8" ht="27" thickBot="1" x14ac:dyDescent="0.35">
      <c r="A42" s="11" t="s">
        <v>83</v>
      </c>
      <c r="B42" s="12" t="s">
        <v>57</v>
      </c>
      <c r="C42" s="12" t="s">
        <v>55</v>
      </c>
      <c r="D42" s="14">
        <v>332.5</v>
      </c>
      <c r="E42" s="18">
        <v>30.3</v>
      </c>
      <c r="F42" s="14">
        <f t="shared" si="4"/>
        <v>9.1127819548872182</v>
      </c>
      <c r="G42" s="20">
        <v>128.19999999999999</v>
      </c>
      <c r="H42" s="14">
        <f t="shared" si="5"/>
        <v>23.634945397815915</v>
      </c>
    </row>
    <row r="43" spans="1:8" ht="53.4" thickBot="1" x14ac:dyDescent="0.35">
      <c r="A43" s="8" t="s">
        <v>23</v>
      </c>
      <c r="B43" s="9" t="s">
        <v>55</v>
      </c>
      <c r="C43" s="9" t="s">
        <v>56</v>
      </c>
      <c r="D43" s="10">
        <f>D44+D45</f>
        <v>4341</v>
      </c>
      <c r="E43" s="10">
        <f>E44+E45</f>
        <v>609.5</v>
      </c>
      <c r="F43" s="10">
        <f>E43/D43*100</f>
        <v>14.040543653536053</v>
      </c>
      <c r="G43" s="22">
        <v>773.3</v>
      </c>
      <c r="H43" s="45">
        <f t="shared" si="5"/>
        <v>78.818052502263043</v>
      </c>
    </row>
    <row r="44" spans="1:8" ht="79.8" thickBot="1" x14ac:dyDescent="0.35">
      <c r="A44" s="11" t="s">
        <v>84</v>
      </c>
      <c r="B44" s="12" t="s">
        <v>55</v>
      </c>
      <c r="C44" s="12" t="s">
        <v>64</v>
      </c>
      <c r="D44" s="14">
        <v>3422.2</v>
      </c>
      <c r="E44" s="18">
        <v>445.1</v>
      </c>
      <c r="F44" s="14">
        <f t="shared" si="4"/>
        <v>13.00625328735901</v>
      </c>
      <c r="G44" s="20">
        <v>720.3</v>
      </c>
      <c r="H44" s="14">
        <f t="shared" si="5"/>
        <v>61.793697070665011</v>
      </c>
    </row>
    <row r="45" spans="1:8" ht="66.599999999999994" thickBot="1" x14ac:dyDescent="0.35">
      <c r="A45" s="11" t="s">
        <v>24</v>
      </c>
      <c r="B45" s="12" t="s">
        <v>55</v>
      </c>
      <c r="C45" s="12">
        <v>14</v>
      </c>
      <c r="D45" s="14">
        <v>918.8</v>
      </c>
      <c r="E45" s="18">
        <v>164.4</v>
      </c>
      <c r="F45" s="14">
        <f t="shared" si="4"/>
        <v>17.892903787548978</v>
      </c>
      <c r="G45" s="20">
        <v>53</v>
      </c>
      <c r="H45" s="14">
        <f t="shared" si="5"/>
        <v>310.18867924528303</v>
      </c>
    </row>
    <row r="46" spans="1:8" ht="18.600000000000001" thickBot="1" x14ac:dyDescent="0.35">
      <c r="A46" s="8" t="s">
        <v>25</v>
      </c>
      <c r="B46" s="9" t="s">
        <v>58</v>
      </c>
      <c r="C46" s="9" t="s">
        <v>56</v>
      </c>
      <c r="D46" s="10">
        <f>D47+D48+D49+D50+D51</f>
        <v>55535.5</v>
      </c>
      <c r="E46" s="10">
        <f>E47+E48+E49+E50+E51</f>
        <v>8962.7000000000007</v>
      </c>
      <c r="F46" s="10">
        <f>E46/D46*100</f>
        <v>16.13868606566971</v>
      </c>
      <c r="G46" s="23">
        <v>13272.8</v>
      </c>
      <c r="H46" s="10">
        <f t="shared" ref="H46:H73" si="6">E46/G46*100</f>
        <v>67.526821770839618</v>
      </c>
    </row>
    <row r="47" spans="1:8" ht="27" thickBot="1" x14ac:dyDescent="0.35">
      <c r="A47" s="11" t="s">
        <v>26</v>
      </c>
      <c r="B47" s="12" t="s">
        <v>58</v>
      </c>
      <c r="C47" s="12" t="s">
        <v>54</v>
      </c>
      <c r="D47" s="14">
        <v>752</v>
      </c>
      <c r="E47" s="18">
        <v>58.8</v>
      </c>
      <c r="F47" s="14">
        <f t="shared" si="4"/>
        <v>7.8191489361702127</v>
      </c>
      <c r="G47" s="20">
        <v>38.799999999999997</v>
      </c>
      <c r="H47" s="14">
        <f t="shared" si="5"/>
        <v>151.54639175257731</v>
      </c>
    </row>
    <row r="48" spans="1:8" ht="27" thickBot="1" x14ac:dyDescent="0.35">
      <c r="A48" s="11" t="s">
        <v>27</v>
      </c>
      <c r="B48" s="12" t="s">
        <v>58</v>
      </c>
      <c r="C48" s="12" t="s">
        <v>59</v>
      </c>
      <c r="D48" s="14">
        <v>5429.8</v>
      </c>
      <c r="E48" s="18">
        <v>0</v>
      </c>
      <c r="F48" s="14">
        <f t="shared" si="4"/>
        <v>0</v>
      </c>
      <c r="G48" s="20">
        <v>365.8</v>
      </c>
      <c r="H48" s="14">
        <f t="shared" si="5"/>
        <v>0</v>
      </c>
    </row>
    <row r="49" spans="1:8" ht="18.600000000000001" thickBot="1" x14ac:dyDescent="0.35">
      <c r="A49" s="11" t="s">
        <v>28</v>
      </c>
      <c r="B49" s="12" t="s">
        <v>58</v>
      </c>
      <c r="C49" s="12" t="s">
        <v>61</v>
      </c>
      <c r="D49" s="14">
        <v>5786.6</v>
      </c>
      <c r="E49" s="18">
        <v>453.9</v>
      </c>
      <c r="F49" s="14">
        <f t="shared" si="4"/>
        <v>7.8439843777002025</v>
      </c>
      <c r="G49" s="20">
        <v>0</v>
      </c>
      <c r="H49" s="14" t="s">
        <v>4</v>
      </c>
    </row>
    <row r="50" spans="1:8" ht="27" thickBot="1" x14ac:dyDescent="0.35">
      <c r="A50" s="11" t="s">
        <v>29</v>
      </c>
      <c r="B50" s="12" t="s">
        <v>58</v>
      </c>
      <c r="C50" s="12" t="s">
        <v>62</v>
      </c>
      <c r="D50" s="14">
        <v>41947.4</v>
      </c>
      <c r="E50" s="18">
        <v>8450</v>
      </c>
      <c r="F50" s="14">
        <f t="shared" si="4"/>
        <v>20.144275926517494</v>
      </c>
      <c r="G50" s="20">
        <v>12731.3</v>
      </c>
      <c r="H50" s="14">
        <f t="shared" si="5"/>
        <v>66.371855191535829</v>
      </c>
    </row>
    <row r="51" spans="1:8" ht="27" thickBot="1" x14ac:dyDescent="0.35">
      <c r="A51" s="11" t="s">
        <v>30</v>
      </c>
      <c r="B51" s="12" t="s">
        <v>58</v>
      </c>
      <c r="C51" s="12">
        <v>12</v>
      </c>
      <c r="D51" s="14">
        <v>1619.7</v>
      </c>
      <c r="E51" s="18">
        <v>0</v>
      </c>
      <c r="F51" s="14">
        <f t="shared" si="4"/>
        <v>0</v>
      </c>
      <c r="G51" s="20">
        <v>137</v>
      </c>
      <c r="H51" s="14">
        <v>0</v>
      </c>
    </row>
    <row r="52" spans="1:8" ht="27" thickBot="1" x14ac:dyDescent="0.35">
      <c r="A52" s="8" t="s">
        <v>31</v>
      </c>
      <c r="B52" s="9" t="s">
        <v>59</v>
      </c>
      <c r="C52" s="9" t="s">
        <v>56</v>
      </c>
      <c r="D52" s="10">
        <f>D53+D54+D55</f>
        <v>89038</v>
      </c>
      <c r="E52" s="10">
        <v>9996.7999999999993</v>
      </c>
      <c r="F52" s="10">
        <f>E52/D52*100</f>
        <v>11.227565758440216</v>
      </c>
      <c r="G52" s="23">
        <v>12513.6</v>
      </c>
      <c r="H52" s="10">
        <f t="shared" si="6"/>
        <v>79.887482419127977</v>
      </c>
    </row>
    <row r="53" spans="1:8" ht="18.600000000000001" thickBot="1" x14ac:dyDescent="0.35">
      <c r="A53" s="11" t="s">
        <v>32</v>
      </c>
      <c r="B53" s="12" t="s">
        <v>59</v>
      </c>
      <c r="C53" s="12" t="s">
        <v>54</v>
      </c>
      <c r="D53" s="14">
        <v>3729</v>
      </c>
      <c r="E53" s="18">
        <v>392.3</v>
      </c>
      <c r="F53" s="14">
        <f t="shared" si="4"/>
        <v>10.520246714936981</v>
      </c>
      <c r="G53" s="20">
        <v>570.29999999999995</v>
      </c>
      <c r="H53" s="14">
        <f t="shared" si="5"/>
        <v>68.788357005085061</v>
      </c>
    </row>
    <row r="54" spans="1:8" ht="18.600000000000001" thickBot="1" x14ac:dyDescent="0.35">
      <c r="A54" s="11" t="s">
        <v>33</v>
      </c>
      <c r="B54" s="12" t="s">
        <v>59</v>
      </c>
      <c r="C54" s="12" t="s">
        <v>57</v>
      </c>
      <c r="D54" s="14">
        <v>42590.9</v>
      </c>
      <c r="E54" s="18">
        <v>2312.1</v>
      </c>
      <c r="F54" s="14">
        <f t="shared" si="4"/>
        <v>5.4286244244662587</v>
      </c>
      <c r="G54" s="20">
        <v>2677.8</v>
      </c>
      <c r="H54" s="14">
        <f>E54/G54*100</f>
        <v>86.34326686085592</v>
      </c>
    </row>
    <row r="55" spans="1:8" ht="18.600000000000001" thickBot="1" x14ac:dyDescent="0.35">
      <c r="A55" s="11" t="s">
        <v>34</v>
      </c>
      <c r="B55" s="12" t="s">
        <v>59</v>
      </c>
      <c r="C55" s="12" t="s">
        <v>55</v>
      </c>
      <c r="D55" s="14">
        <v>42718.1</v>
      </c>
      <c r="E55" s="18">
        <v>7292.3</v>
      </c>
      <c r="F55" s="14">
        <f t="shared" si="4"/>
        <v>17.070749869493259</v>
      </c>
      <c r="G55" s="21">
        <v>9265.5</v>
      </c>
      <c r="H55" s="14">
        <f t="shared" ref="H55:H57" si="7">E55/G55*100</f>
        <v>78.703793643084566</v>
      </c>
    </row>
    <row r="56" spans="1:8" ht="27" thickBot="1" x14ac:dyDescent="0.35">
      <c r="A56" s="8" t="s">
        <v>35</v>
      </c>
      <c r="B56" s="9" t="s">
        <v>60</v>
      </c>
      <c r="C56" s="9" t="s">
        <v>56</v>
      </c>
      <c r="D56" s="10">
        <f>D57</f>
        <v>983.8</v>
      </c>
      <c r="E56" s="10">
        <f t="shared" ref="E56" si="8">E57</f>
        <v>0</v>
      </c>
      <c r="F56" s="10">
        <f>E56/D56*100</f>
        <v>0</v>
      </c>
      <c r="G56" s="23">
        <v>35.299999999999997</v>
      </c>
      <c r="H56" s="45">
        <f t="shared" si="7"/>
        <v>0</v>
      </c>
    </row>
    <row r="57" spans="1:8" ht="53.4" thickBot="1" x14ac:dyDescent="0.35">
      <c r="A57" s="11" t="s">
        <v>36</v>
      </c>
      <c r="B57" s="12" t="s">
        <v>60</v>
      </c>
      <c r="C57" s="12" t="s">
        <v>55</v>
      </c>
      <c r="D57" s="14">
        <v>983.8</v>
      </c>
      <c r="E57" s="18">
        <v>0</v>
      </c>
      <c r="F57" s="14">
        <f t="shared" si="4"/>
        <v>0</v>
      </c>
      <c r="G57" s="21">
        <v>35.299999999999997</v>
      </c>
      <c r="H57" s="14">
        <f t="shared" si="7"/>
        <v>0</v>
      </c>
    </row>
    <row r="58" spans="1:8" ht="18.600000000000001" thickBot="1" x14ac:dyDescent="0.35">
      <c r="A58" s="8" t="s">
        <v>37</v>
      </c>
      <c r="B58" s="9" t="s">
        <v>63</v>
      </c>
      <c r="C58" s="9" t="s">
        <v>56</v>
      </c>
      <c r="D58" s="10">
        <f>D59+D60+D61+D62+D63</f>
        <v>599055.80000000005</v>
      </c>
      <c r="E58" s="10">
        <f t="shared" ref="E58" si="9">E59+E60+E61+E62+E63</f>
        <v>118788.3</v>
      </c>
      <c r="F58" s="10">
        <f>E58/D58*100</f>
        <v>19.829254637047168</v>
      </c>
      <c r="G58" s="23">
        <v>117000.4</v>
      </c>
      <c r="H58" s="10">
        <f t="shared" si="6"/>
        <v>101.52811443379682</v>
      </c>
    </row>
    <row r="59" spans="1:8" ht="18.600000000000001" thickBot="1" x14ac:dyDescent="0.35">
      <c r="A59" s="11" t="s">
        <v>38</v>
      </c>
      <c r="B59" s="13" t="s">
        <v>63</v>
      </c>
      <c r="C59" s="12" t="s">
        <v>54</v>
      </c>
      <c r="D59" s="14">
        <v>202783.2</v>
      </c>
      <c r="E59" s="18">
        <v>38310.300000000003</v>
      </c>
      <c r="F59" s="14">
        <f t="shared" si="4"/>
        <v>18.892245511462487</v>
      </c>
      <c r="G59" s="20">
        <v>38784.1</v>
      </c>
      <c r="H59" s="14">
        <f t="shared" si="5"/>
        <v>98.778365361062924</v>
      </c>
    </row>
    <row r="60" spans="1:8" ht="18.600000000000001" thickBot="1" x14ac:dyDescent="0.35">
      <c r="A60" s="11" t="s">
        <v>39</v>
      </c>
      <c r="B60" s="13" t="s">
        <v>63</v>
      </c>
      <c r="C60" s="12" t="s">
        <v>57</v>
      </c>
      <c r="D60" s="14">
        <v>329410.7</v>
      </c>
      <c r="E60" s="18">
        <v>67411</v>
      </c>
      <c r="F60" s="14">
        <f t="shared" si="4"/>
        <v>20.464119714386932</v>
      </c>
      <c r="G60" s="20">
        <v>69162.2</v>
      </c>
      <c r="H60" s="14">
        <f t="shared" si="5"/>
        <v>97.467981064801307</v>
      </c>
    </row>
    <row r="61" spans="1:8" ht="27" thickBot="1" x14ac:dyDescent="0.35">
      <c r="A61" s="11" t="s">
        <v>40</v>
      </c>
      <c r="B61" s="13" t="s">
        <v>63</v>
      </c>
      <c r="C61" s="12" t="s">
        <v>55</v>
      </c>
      <c r="D61" s="14">
        <v>56022.400000000001</v>
      </c>
      <c r="E61" s="18">
        <v>11951.9</v>
      </c>
      <c r="F61" s="14">
        <f t="shared" si="4"/>
        <v>21.334144913463184</v>
      </c>
      <c r="G61" s="20">
        <v>8029.8</v>
      </c>
      <c r="H61" s="14">
        <f t="shared" si="5"/>
        <v>148.84430496400907</v>
      </c>
    </row>
    <row r="62" spans="1:8" ht="18.600000000000001" thickBot="1" x14ac:dyDescent="0.35">
      <c r="A62" s="11" t="s">
        <v>41</v>
      </c>
      <c r="B62" s="13" t="s">
        <v>63</v>
      </c>
      <c r="C62" s="12" t="s">
        <v>63</v>
      </c>
      <c r="D62" s="14">
        <v>1133.8</v>
      </c>
      <c r="E62" s="18">
        <v>107.5</v>
      </c>
      <c r="F62" s="14">
        <f t="shared" si="4"/>
        <v>9.4813900158758173</v>
      </c>
      <c r="G62" s="20">
        <v>69.3</v>
      </c>
      <c r="H62" s="14">
        <f t="shared" si="5"/>
        <v>155.12265512265512</v>
      </c>
    </row>
    <row r="63" spans="1:8" ht="27" thickBot="1" x14ac:dyDescent="0.35">
      <c r="A63" s="11" t="s">
        <v>42</v>
      </c>
      <c r="B63" s="13" t="s">
        <v>63</v>
      </c>
      <c r="C63" s="12" t="s">
        <v>62</v>
      </c>
      <c r="D63" s="14">
        <v>9705.7000000000007</v>
      </c>
      <c r="E63" s="18">
        <v>1007.6</v>
      </c>
      <c r="F63" s="14">
        <f t="shared" si="4"/>
        <v>10.381528380230174</v>
      </c>
      <c r="G63" s="20">
        <v>954.9</v>
      </c>
      <c r="H63" s="14">
        <f t="shared" si="5"/>
        <v>105.5189025028799</v>
      </c>
    </row>
    <row r="64" spans="1:8" ht="27" thickBot="1" x14ac:dyDescent="0.35">
      <c r="A64" s="8" t="s">
        <v>43</v>
      </c>
      <c r="B64" s="9" t="s">
        <v>61</v>
      </c>
      <c r="C64" s="9" t="s">
        <v>56</v>
      </c>
      <c r="D64" s="10">
        <f>D65+D66</f>
        <v>72625.8</v>
      </c>
      <c r="E64" s="10">
        <f t="shared" ref="E64" si="10">E65+E66</f>
        <v>10905.7</v>
      </c>
      <c r="F64" s="10">
        <f>E64/D64*100</f>
        <v>15.016288977195433</v>
      </c>
      <c r="G64" s="23">
        <v>11221.6</v>
      </c>
      <c r="H64" s="10">
        <f t="shared" si="6"/>
        <v>97.184893419833188</v>
      </c>
    </row>
    <row r="65" spans="1:8" ht="18.600000000000001" thickBot="1" x14ac:dyDescent="0.35">
      <c r="A65" s="11" t="s">
        <v>44</v>
      </c>
      <c r="B65" s="12" t="s">
        <v>61</v>
      </c>
      <c r="C65" s="12" t="s">
        <v>54</v>
      </c>
      <c r="D65" s="14">
        <v>69710.8</v>
      </c>
      <c r="E65" s="18">
        <v>10750.1</v>
      </c>
      <c r="F65" s="14">
        <f t="shared" si="4"/>
        <v>15.420996459659047</v>
      </c>
      <c r="G65" s="20">
        <v>10966.4</v>
      </c>
      <c r="H65" s="14">
        <f t="shared" si="5"/>
        <v>98.027611613656262</v>
      </c>
    </row>
    <row r="66" spans="1:8" ht="40.200000000000003" thickBot="1" x14ac:dyDescent="0.35">
      <c r="A66" s="11" t="s">
        <v>45</v>
      </c>
      <c r="B66" s="12" t="s">
        <v>61</v>
      </c>
      <c r="C66" s="12" t="s">
        <v>58</v>
      </c>
      <c r="D66" s="14">
        <v>2915</v>
      </c>
      <c r="E66" s="18">
        <v>155.6</v>
      </c>
      <c r="F66" s="14">
        <f t="shared" si="4"/>
        <v>5.3379073756432245</v>
      </c>
      <c r="G66" s="21">
        <v>255.2</v>
      </c>
      <c r="H66" s="14">
        <f t="shared" si="5"/>
        <v>60.971786833855802</v>
      </c>
    </row>
    <row r="67" spans="1:8" ht="18.600000000000001" thickBot="1" x14ac:dyDescent="0.35">
      <c r="A67" s="8" t="s">
        <v>46</v>
      </c>
      <c r="B67" s="9" t="s">
        <v>62</v>
      </c>
      <c r="C67" s="9" t="s">
        <v>56</v>
      </c>
      <c r="D67" s="10">
        <f>D68</f>
        <v>330.9</v>
      </c>
      <c r="E67" s="10">
        <f>E68</f>
        <v>0</v>
      </c>
      <c r="F67" s="10">
        <f>E67/D67*100</f>
        <v>0</v>
      </c>
      <c r="G67" s="22">
        <v>55.2</v>
      </c>
      <c r="H67" s="45">
        <f t="shared" si="5"/>
        <v>0</v>
      </c>
    </row>
    <row r="68" spans="1:8" ht="40.200000000000003" thickBot="1" x14ac:dyDescent="0.35">
      <c r="A68" s="11" t="s">
        <v>47</v>
      </c>
      <c r="B68" s="12" t="s">
        <v>62</v>
      </c>
      <c r="C68" s="12" t="s">
        <v>63</v>
      </c>
      <c r="D68" s="14">
        <v>330.9</v>
      </c>
      <c r="E68" s="18">
        <v>0</v>
      </c>
      <c r="F68" s="14">
        <f t="shared" si="4"/>
        <v>0</v>
      </c>
      <c r="G68" s="20">
        <v>55.2</v>
      </c>
      <c r="H68" s="14">
        <f t="shared" si="5"/>
        <v>0</v>
      </c>
    </row>
    <row r="69" spans="1:8" ht="18.600000000000001" thickBot="1" x14ac:dyDescent="0.35">
      <c r="A69" s="8" t="s">
        <v>48</v>
      </c>
      <c r="B69" s="9">
        <v>10</v>
      </c>
      <c r="C69" s="9" t="s">
        <v>56</v>
      </c>
      <c r="D69" s="10">
        <f>D70+D71</f>
        <v>17630.099999999999</v>
      </c>
      <c r="E69" s="10">
        <f>E70+E71</f>
        <v>4375.7</v>
      </c>
      <c r="F69" s="10">
        <f>E69/D69*100</f>
        <v>24.819484858282141</v>
      </c>
      <c r="G69" s="23">
        <v>4741.3</v>
      </c>
      <c r="H69" s="10">
        <f t="shared" si="6"/>
        <v>92.289034652943286</v>
      </c>
    </row>
    <row r="70" spans="1:8" ht="18.600000000000001" thickBot="1" x14ac:dyDescent="0.35">
      <c r="A70" s="11" t="s">
        <v>49</v>
      </c>
      <c r="B70" s="12">
        <v>10</v>
      </c>
      <c r="C70" s="12" t="s">
        <v>54</v>
      </c>
      <c r="D70" s="14">
        <v>9830</v>
      </c>
      <c r="E70" s="18">
        <v>1651.6</v>
      </c>
      <c r="F70" s="14">
        <f t="shared" si="4"/>
        <v>16.801627670396744</v>
      </c>
      <c r="G70" s="20">
        <v>1986.6</v>
      </c>
      <c r="H70" s="14">
        <f t="shared" si="6"/>
        <v>83.13701802073895</v>
      </c>
    </row>
    <row r="71" spans="1:8" ht="27" thickBot="1" x14ac:dyDescent="0.35">
      <c r="A71" s="11" t="s">
        <v>50</v>
      </c>
      <c r="B71" s="12">
        <v>10</v>
      </c>
      <c r="C71" s="12" t="s">
        <v>55</v>
      </c>
      <c r="D71" s="14">
        <v>7800.1</v>
      </c>
      <c r="E71" s="18">
        <v>2724.1</v>
      </c>
      <c r="F71" s="14">
        <f t="shared" si="4"/>
        <v>34.923911231907276</v>
      </c>
      <c r="G71" s="20">
        <v>1584.8</v>
      </c>
      <c r="H71" s="14">
        <f t="shared" si="6"/>
        <v>171.88919737506311</v>
      </c>
    </row>
    <row r="72" spans="1:8" ht="27" thickBot="1" x14ac:dyDescent="0.35">
      <c r="A72" s="8" t="s">
        <v>51</v>
      </c>
      <c r="B72" s="9">
        <v>11</v>
      </c>
      <c r="C72" s="9" t="s">
        <v>56</v>
      </c>
      <c r="D72" s="10">
        <f>D73</f>
        <v>15754.3</v>
      </c>
      <c r="E72" s="10">
        <f>E73</f>
        <v>3017.5</v>
      </c>
      <c r="F72" s="10">
        <f>E72/D72*100</f>
        <v>19.153500948947272</v>
      </c>
      <c r="G72" s="23">
        <v>7592.3</v>
      </c>
      <c r="H72" s="10">
        <f t="shared" si="6"/>
        <v>39.744214533145424</v>
      </c>
    </row>
    <row r="73" spans="1:8" ht="18.600000000000001" thickBot="1" x14ac:dyDescent="0.35">
      <c r="A73" s="11" t="s">
        <v>52</v>
      </c>
      <c r="B73" s="12">
        <v>11</v>
      </c>
      <c r="C73" s="12" t="s">
        <v>57</v>
      </c>
      <c r="D73" s="14">
        <v>15754.3</v>
      </c>
      <c r="E73" s="18">
        <v>3017.5</v>
      </c>
      <c r="F73" s="14">
        <f t="shared" ref="F73" si="11">E73/D73*100</f>
        <v>19.153500948947272</v>
      </c>
      <c r="G73" s="21">
        <v>7592.3</v>
      </c>
      <c r="H73" s="14">
        <f t="shared" si="6"/>
        <v>39.744214533145424</v>
      </c>
    </row>
    <row r="74" spans="1:8" ht="15.6" x14ac:dyDescent="0.3">
      <c r="A74" s="15" t="s">
        <v>53</v>
      </c>
      <c r="B74" s="16"/>
      <c r="C74" s="16"/>
      <c r="D74" s="17">
        <f>D34+D43+D46+D52+D56+D58+D64+D67+D69+D72+D41</f>
        <v>992135.90000000014</v>
      </c>
      <c r="E74" s="17">
        <f>E34+E43+E46+E52+E56+E58+E64+E67+E69+E72+E41</f>
        <v>183380.7</v>
      </c>
      <c r="F74" s="17">
        <f>E74/D74*100</f>
        <v>18.483425506525869</v>
      </c>
      <c r="G74" s="17">
        <f>G34+G43+G46+G52+G56+G58+G64+G67+G69+G72+G41</f>
        <v>196415.3</v>
      </c>
      <c r="H74" s="46">
        <f>E74/G74*100</f>
        <v>93.363755267537726</v>
      </c>
    </row>
    <row r="75" spans="1:8" ht="15.6" x14ac:dyDescent="0.3">
      <c r="A75" s="5"/>
      <c r="B75" s="3"/>
      <c r="C75" s="3"/>
      <c r="D75" s="3"/>
      <c r="E75" s="3"/>
      <c r="F75" s="3"/>
      <c r="G75" s="3"/>
      <c r="H75" s="3"/>
    </row>
  </sheetData>
  <mergeCells count="25">
    <mergeCell ref="A26:C26"/>
    <mergeCell ref="A27:C27"/>
    <mergeCell ref="A30:H30"/>
    <mergeCell ref="A31:H31"/>
    <mergeCell ref="A23:C23"/>
    <mergeCell ref="A24:C24"/>
    <mergeCell ref="A25:C25"/>
    <mergeCell ref="A1:H1"/>
    <mergeCell ref="A2:H2"/>
    <mergeCell ref="A15:H15"/>
    <mergeCell ref="A4:C4"/>
    <mergeCell ref="A5:C5"/>
    <mergeCell ref="A6:C6"/>
    <mergeCell ref="A7:C7"/>
    <mergeCell ref="A8:C8"/>
    <mergeCell ref="A9:C9"/>
    <mergeCell ref="A10:C10"/>
    <mergeCell ref="A11:C11"/>
    <mergeCell ref="A18:C18"/>
    <mergeCell ref="A19:C19"/>
    <mergeCell ref="A21:C21"/>
    <mergeCell ref="A22:C22"/>
    <mergeCell ref="A14:H14"/>
    <mergeCell ref="A17:C17"/>
    <mergeCell ref="A20:H20"/>
  </mergeCells>
  <pageMargins left="0.70866141732283472" right="0.70866141732283472" top="0.74803149606299213" bottom="0.74803149606299213" header="0.31496062992125984" footer="0.31496062992125984"/>
  <pageSetup paperSize="9" scale="67" fitToHeight="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2023-04-19T07:52:59Z</dcterms:modified>
</cp:coreProperties>
</file>