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50" i="1" l="1"/>
  <c r="E75" i="1" l="1"/>
  <c r="E53" i="1"/>
  <c r="D44" i="1"/>
  <c r="D35" i="1" l="1"/>
  <c r="H8" i="1"/>
  <c r="F24" i="1" l="1"/>
  <c r="H28" i="1" l="1"/>
  <c r="H22" i="1"/>
  <c r="H23" i="1"/>
  <c r="H24" i="1"/>
  <c r="H25" i="1"/>
  <c r="H26" i="1"/>
  <c r="H21" i="1"/>
  <c r="H19" i="1"/>
  <c r="G27" i="1"/>
  <c r="E27" i="1"/>
  <c r="H27" i="1" s="1"/>
  <c r="D27" i="1"/>
  <c r="H7" i="1"/>
  <c r="H6" i="1"/>
  <c r="H36" i="1"/>
  <c r="H49" i="1" l="1"/>
  <c r="H56" i="1"/>
  <c r="H58" i="1"/>
  <c r="H69" i="1" l="1"/>
  <c r="H55" i="1"/>
  <c r="H45" i="1"/>
  <c r="H43" i="1"/>
  <c r="G75" i="1"/>
  <c r="E73" i="1"/>
  <c r="D73" i="1"/>
  <c r="E70" i="1"/>
  <c r="D70" i="1"/>
  <c r="E68" i="1"/>
  <c r="H68" i="1" s="1"/>
  <c r="D68" i="1"/>
  <c r="D53" i="1"/>
  <c r="E47" i="1"/>
  <c r="D47" i="1"/>
  <c r="E44" i="1"/>
  <c r="H44" i="1" s="1"/>
  <c r="E42" i="1"/>
  <c r="H42" i="1" s="1"/>
  <c r="D42" i="1"/>
  <c r="E35" i="1"/>
  <c r="F43" i="1"/>
  <c r="F42" i="1" l="1"/>
  <c r="G5" i="1"/>
  <c r="G18" i="1"/>
  <c r="F25" i="1"/>
  <c r="F26" i="1"/>
  <c r="D5" i="1" l="1"/>
  <c r="D9" i="1" s="1"/>
  <c r="E5" i="1"/>
  <c r="H5" i="1" s="1"/>
  <c r="F6" i="1"/>
  <c r="F7" i="1"/>
  <c r="F8" i="1"/>
  <c r="F5" i="1" l="1"/>
  <c r="E9" i="1"/>
  <c r="F9" i="1" s="1"/>
  <c r="D18" i="1"/>
  <c r="E18" i="1"/>
  <c r="H18" i="1" s="1"/>
  <c r="F19" i="1"/>
  <c r="F21" i="1"/>
  <c r="F22" i="1"/>
  <c r="F23" i="1"/>
  <c r="F28" i="1"/>
  <c r="F18" i="1" l="1"/>
  <c r="F27" i="1"/>
  <c r="H74" i="1" l="1"/>
  <c r="H72" i="1"/>
  <c r="H71" i="1"/>
  <c r="H67" i="1"/>
  <c r="H66" i="1"/>
  <c r="H64" i="1"/>
  <c r="H63" i="1"/>
  <c r="H62" i="1"/>
  <c r="H61" i="1"/>
  <c r="H60" i="1"/>
  <c r="H54" i="1"/>
  <c r="H51" i="1"/>
  <c r="H48" i="1"/>
  <c r="H46" i="1"/>
  <c r="H37" i="1"/>
  <c r="H39" i="1"/>
  <c r="H41" i="1"/>
  <c r="F74" i="1" l="1"/>
  <c r="F72" i="1"/>
  <c r="F71" i="1"/>
  <c r="F69" i="1"/>
  <c r="F67" i="1"/>
  <c r="F66" i="1"/>
  <c r="F64" i="1"/>
  <c r="F63" i="1"/>
  <c r="F62" i="1"/>
  <c r="F61" i="1"/>
  <c r="F60" i="1"/>
  <c r="F58" i="1"/>
  <c r="F56" i="1"/>
  <c r="F55" i="1"/>
  <c r="F54" i="1"/>
  <c r="F52" i="1"/>
  <c r="F51" i="1"/>
  <c r="F50" i="1"/>
  <c r="F49" i="1"/>
  <c r="F48" i="1"/>
  <c r="F46" i="1"/>
  <c r="F45" i="1"/>
  <c r="F37" i="1"/>
  <c r="F38" i="1"/>
  <c r="F39" i="1"/>
  <c r="F40" i="1"/>
  <c r="F41" i="1"/>
  <c r="F36" i="1"/>
  <c r="E57" i="1" l="1"/>
  <c r="D57" i="1"/>
  <c r="E59" i="1"/>
  <c r="D59" i="1"/>
  <c r="E65" i="1"/>
  <c r="D65" i="1"/>
  <c r="D75" i="1" l="1"/>
  <c r="H57" i="1"/>
  <c r="H75" i="1"/>
  <c r="H73" i="1"/>
  <c r="F73" i="1"/>
  <c r="H70" i="1"/>
  <c r="F70" i="1"/>
  <c r="F68" i="1"/>
  <c r="H65" i="1"/>
  <c r="F65" i="1"/>
  <c r="H59" i="1"/>
  <c r="F59" i="1"/>
  <c r="F57" i="1"/>
  <c r="H53" i="1"/>
  <c r="F53" i="1"/>
  <c r="H47" i="1"/>
  <c r="F47" i="1"/>
  <c r="F44" i="1"/>
  <c r="F35" i="1"/>
  <c r="H35" i="1"/>
  <c r="F75" i="1" l="1"/>
</calcChain>
</file>

<file path=xl/sharedStrings.xml><?xml version="1.0" encoding="utf-8"?>
<sst xmlns="http://schemas.openxmlformats.org/spreadsheetml/2006/main" count="159" uniqueCount="87">
  <si>
    <t>ВСЕГО ДОХОДОВ</t>
  </si>
  <si>
    <t>Налоговые и неналоговые доходы</t>
  </si>
  <si>
    <t>Безвозмездные поступления</t>
  </si>
  <si>
    <t>ВСЕГО РАСХОДОВ</t>
  </si>
  <si>
    <t>-</t>
  </si>
  <si>
    <t>Объем муниципального долга на конец периода</t>
  </si>
  <si>
    <t>В % от утвержденного объема налоговых и неналоговых доходов</t>
  </si>
  <si>
    <t>Налоговые доходы</t>
  </si>
  <si>
    <t>в том числе:</t>
  </si>
  <si>
    <t>Налог на доходы физических лиц</t>
  </si>
  <si>
    <t>Акцизы на нефтепродукты</t>
  </si>
  <si>
    <t>Неналоговые доходы</t>
  </si>
  <si>
    <r>
      <t xml:space="preserve">Налоговые и неналоговые доходы, </t>
    </r>
    <r>
      <rPr>
        <b/>
        <i/>
        <sz val="12"/>
        <color theme="1"/>
        <rFont val="Times New Roman"/>
        <family val="1"/>
        <charset val="204"/>
      </rPr>
      <t>в том числе:</t>
    </r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</si>
  <si>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</si>
  <si>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</si>
  <si>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</si>
  <si>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</si>
  <si>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</si>
  <si>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</si>
  <si>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</si>
  <si>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</si>
  <si>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</si>
  <si>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</si>
  <si>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</si>
  <si>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</si>
  <si>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</si>
  <si>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</si>
  <si>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</si>
  <si>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</si>
  <si>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</si>
  <si>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</si>
  <si>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</si>
  <si>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</si>
  <si>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</si>
  <si>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</si>
  <si>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</si>
  <si>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</si>
  <si>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</si>
  <si>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</si>
  <si>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</si>
  <si>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</si>
  <si>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</si>
  <si>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</si>
  <si>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</si>
  <si>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</si>
  <si>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</si>
  <si>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</si>
  <si>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</si>
  <si>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</si>
  <si>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</si>
  <si>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</si>
  <si>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</si>
  <si>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Всего расходы</t>
  </si>
  <si>
    <t>01</t>
  </si>
  <si>
    <t>03</t>
  </si>
  <si>
    <t>00</t>
  </si>
  <si>
    <t>02</t>
  </si>
  <si>
    <t>04</t>
  </si>
  <si>
    <t>05</t>
  </si>
  <si>
    <t>06</t>
  </si>
  <si>
    <t>08</t>
  </si>
  <si>
    <t>09</t>
  </si>
  <si>
    <t>07</t>
  </si>
  <si>
    <t>10</t>
  </si>
  <si>
    <t>Дефицит (-) Профицит (+)</t>
  </si>
  <si>
    <t>Прочие налоговые доходы</t>
  </si>
  <si>
    <t>План на 2023 год</t>
  </si>
  <si>
    <t>В % от плана на 2023 год</t>
  </si>
  <si>
    <t>В % к аналогичному периоду 2022 года</t>
  </si>
  <si>
    <t>Налог на имущество физических лиц</t>
  </si>
  <si>
    <t>Земельный налог</t>
  </si>
  <si>
    <t>Информация по расходам бюджета  Бабаевского муниципального округа</t>
  </si>
  <si>
    <t>Основные показатели бюджета Бабаевского муниципального округа</t>
  </si>
  <si>
    <t>План 2023</t>
  </si>
  <si>
    <t>В % от плана на 2023</t>
  </si>
  <si>
    <t>В % к аналогичному периоду 2022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</si>
  <si>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</si>
  <si>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</si>
  <si>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 безопасность</t>
  </si>
  <si>
    <t xml:space="preserve">Поступление налоговых и неналоговых доходов в бюджет Бабаевского муниципального округа </t>
  </si>
  <si>
    <t>по состоянию на 1 июля 2023 года (тыс.руб.)</t>
  </si>
  <si>
    <t>на 1 июля 2023 года (тыс.руб.)</t>
  </si>
  <si>
    <t>Факт на 01.07.2023 года</t>
  </si>
  <si>
    <t>факт на 01.07.2023</t>
  </si>
  <si>
    <t>по состоянию на 01.07.2023 (тыс.руб.)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</si>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</sst>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right" vertical="center" wrapText="1"/>
    </xf>
    <xf numFmtId="49" fontId="5" fillId="6" borderId="1" xfId="0" applyNumberFormat="1" applyFont="1" applyFill="1" applyBorder="1" applyAlignment="1">
      <alignment horizontal="right" vertical="center" wrapText="1"/>
    </xf>
    <xf numFmtId="164" fontId="11" fillId="6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 applyProtection="1">
      <alignment horizontal="right" vertical="center"/>
      <protection hidden="1"/>
    </xf>
    <xf numFmtId="0" fontId="14" fillId="3" borderId="2" xfId="0" applyFont="1" applyFill="1" applyBorder="1" applyAlignment="1">
      <alignment horizontal="right" vertical="center"/>
    </xf>
    <xf numFmtId="0" fontId="14" fillId="6" borderId="3" xfId="0" applyFont="1" applyFill="1" applyBorder="1" applyAlignment="1">
      <alignment horizontal="right" vertical="center"/>
    </xf>
    <xf numFmtId="0" fontId="14" fillId="6" borderId="4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166" fontId="17" fillId="6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65" fontId="17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2" fontId="17" fillId="3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6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9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CC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zoomScale="110" zoomScaleNormal="100" zoomScaleSheetLayoutView="110" workbookViewId="0">
      <selection activeCell="J5" sqref="J5"/>
    </sheetView>
  </sheetViews>
  <sheetFormatPr defaultRowHeight="14.4" x14ac:dyDescent="0.3"/>
  <cols>
    <col min="1" max="1" width="23.6640625" customWidth="1"/>
    <col min="2" max="2" width="14.6640625" customWidth="1"/>
    <col min="3" max="3" width="13.88671875" customWidth="1"/>
    <col min="4" max="5" width="19.88671875" customWidth="1"/>
    <col min="6" max="6" width="17.5546875" customWidth="1"/>
    <col min="7" max="7" width="12.33203125" hidden="1" customWidth="1"/>
    <col min="8" max="8" width="19.5546875" customWidth="1"/>
  </cols>
  <sheetData>
    <row r="1" spans="1:8" ht="17.399999999999999" x14ac:dyDescent="0.3">
      <c r="A1" s="57" t="s">
        <v>72</v>
      </c>
      <c r="B1" s="57"/>
      <c r="C1" s="57"/>
      <c r="D1" s="57"/>
      <c r="E1" s="57"/>
      <c r="F1" s="58"/>
      <c r="G1" s="58"/>
      <c r="H1" s="58"/>
    </row>
    <row r="2" spans="1:8" ht="17.399999999999999" x14ac:dyDescent="0.3">
      <c r="A2" s="57" t="s">
        <v>84</v>
      </c>
      <c r="B2" s="57"/>
      <c r="C2" s="57"/>
      <c r="D2" s="57"/>
      <c r="E2" s="57"/>
      <c r="F2" s="58"/>
      <c r="G2" s="58"/>
      <c r="H2" s="58"/>
    </row>
    <row r="3" spans="1:8" x14ac:dyDescent="0.3">
      <c r="A3" s="1"/>
      <c r="B3" s="4"/>
      <c r="C3" s="4"/>
      <c r="D3" s="4"/>
      <c r="E3" s="4"/>
    </row>
    <row r="4" spans="1:8" ht="46.8" x14ac:dyDescent="0.3">
      <c r="A4" s="59"/>
      <c r="B4" s="60"/>
      <c r="C4" s="61"/>
      <c r="D4" s="6" t="s">
        <v>66</v>
      </c>
      <c r="E4" s="6" t="s">
        <v>82</v>
      </c>
      <c r="F4" s="6" t="s">
        <v>67</v>
      </c>
      <c r="G4" s="36"/>
      <c r="H4" s="6" t="s">
        <v>68</v>
      </c>
    </row>
    <row r="5" spans="1:8" ht="25.2" customHeight="1" x14ac:dyDescent="0.3">
      <c r="A5" s="62" t="s">
        <v>0</v>
      </c>
      <c r="B5" s="52"/>
      <c r="C5" s="53"/>
      <c r="D5" s="25">
        <f>D6+D7</f>
        <v>985427.2</v>
      </c>
      <c r="E5" s="25">
        <f>E6+E7</f>
        <v>484326.1</v>
      </c>
      <c r="F5" s="27">
        <f>E5/D5</f>
        <v>0.4914884630746949</v>
      </c>
      <c r="G5" s="37">
        <f>G6+G7</f>
        <v>484514.6</v>
      </c>
      <c r="H5" s="45">
        <f>E5/G5*100</f>
        <v>99.961095083615646</v>
      </c>
    </row>
    <row r="6" spans="1:8" ht="15.6" x14ac:dyDescent="0.3">
      <c r="A6" s="63" t="s">
        <v>1</v>
      </c>
      <c r="B6" s="52"/>
      <c r="C6" s="53"/>
      <c r="D6" s="26">
        <v>365540</v>
      </c>
      <c r="E6" s="26">
        <v>172259.4</v>
      </c>
      <c r="F6" s="28">
        <f t="shared" ref="F6:F9" si="0">E6/D6</f>
        <v>0.47124637522569346</v>
      </c>
      <c r="G6" s="39">
        <v>177173.8</v>
      </c>
      <c r="H6" s="47">
        <f>E6/G6*100</f>
        <v>97.226226451089275</v>
      </c>
    </row>
    <row r="7" spans="1:8" ht="15.6" x14ac:dyDescent="0.3">
      <c r="A7" s="63" t="s">
        <v>2</v>
      </c>
      <c r="B7" s="52"/>
      <c r="C7" s="53"/>
      <c r="D7" s="26">
        <v>619887.19999999995</v>
      </c>
      <c r="E7" s="26">
        <v>312066.7</v>
      </c>
      <c r="F7" s="28">
        <f t="shared" si="0"/>
        <v>0.50342497796373287</v>
      </c>
      <c r="G7" s="39">
        <v>307340.79999999999</v>
      </c>
      <c r="H7" s="47">
        <f>E7/G7*100</f>
        <v>101.53767413893632</v>
      </c>
    </row>
    <row r="8" spans="1:8" ht="15.6" x14ac:dyDescent="0.3">
      <c r="A8" s="62" t="s">
        <v>3</v>
      </c>
      <c r="B8" s="64"/>
      <c r="C8" s="65"/>
      <c r="D8" s="35">
        <v>1010457.1</v>
      </c>
      <c r="E8" s="35">
        <v>473612</v>
      </c>
      <c r="F8" s="27">
        <f t="shared" si="0"/>
        <v>0.46871064590470984</v>
      </c>
      <c r="G8" s="40">
        <v>522644.1</v>
      </c>
      <c r="H8" s="48">
        <f>E8/G8*100</f>
        <v>90.618453360518174</v>
      </c>
    </row>
    <row r="9" spans="1:8" ht="15.6" x14ac:dyDescent="0.3">
      <c r="A9" s="66" t="s">
        <v>64</v>
      </c>
      <c r="B9" s="52"/>
      <c r="C9" s="53"/>
      <c r="D9" s="34">
        <f>D5-D8</f>
        <v>-25029.900000000023</v>
      </c>
      <c r="E9" s="34">
        <f>E5-E8</f>
        <v>10714.099999999977</v>
      </c>
      <c r="F9" s="31">
        <f t="shared" si="0"/>
        <v>-0.42805204974849947</v>
      </c>
      <c r="G9" s="41"/>
      <c r="H9" s="46" t="s">
        <v>4</v>
      </c>
    </row>
    <row r="10" spans="1:8" ht="15.6" x14ac:dyDescent="0.3">
      <c r="A10" s="67" t="s">
        <v>5</v>
      </c>
      <c r="B10" s="52"/>
      <c r="C10" s="53"/>
      <c r="D10" s="24" t="s">
        <v>4</v>
      </c>
      <c r="E10" s="24" t="s">
        <v>4</v>
      </c>
      <c r="F10" s="24" t="s">
        <v>4</v>
      </c>
      <c r="H10" s="24" t="s">
        <v>4</v>
      </c>
    </row>
    <row r="11" spans="1:8" ht="31.5" customHeight="1" x14ac:dyDescent="0.3">
      <c r="A11" s="67" t="s">
        <v>6</v>
      </c>
      <c r="B11" s="52"/>
      <c r="C11" s="53"/>
      <c r="D11" s="24" t="s">
        <v>4</v>
      </c>
      <c r="E11" s="24" t="s">
        <v>4</v>
      </c>
      <c r="F11" s="24" t="s">
        <v>4</v>
      </c>
      <c r="H11" s="24" t="s">
        <v>4</v>
      </c>
    </row>
    <row r="12" spans="1:8" x14ac:dyDescent="0.3">
      <c r="A12" s="1"/>
      <c r="B12" s="4"/>
      <c r="C12" s="4"/>
      <c r="D12" s="4"/>
      <c r="E12" s="4"/>
    </row>
    <row r="14" spans="1:8" ht="17.399999999999999" x14ac:dyDescent="0.3">
      <c r="A14" s="57" t="s">
        <v>79</v>
      </c>
      <c r="B14" s="57"/>
      <c r="C14" s="57"/>
      <c r="D14" s="57"/>
      <c r="E14" s="57"/>
      <c r="F14" s="58"/>
      <c r="G14" s="58"/>
      <c r="H14" s="58"/>
    </row>
    <row r="15" spans="1:8" ht="17.399999999999999" x14ac:dyDescent="0.3">
      <c r="A15" s="57" t="s">
        <v>80</v>
      </c>
      <c r="B15" s="57"/>
      <c r="C15" s="57"/>
      <c r="D15" s="57"/>
      <c r="E15" s="57"/>
      <c r="F15" s="58"/>
      <c r="G15" s="58"/>
      <c r="H15" s="58"/>
    </row>
    <row r="16" spans="1:8" ht="15.6" x14ac:dyDescent="0.3">
      <c r="A16" s="5"/>
      <c r="B16" s="3"/>
      <c r="C16" s="3"/>
      <c r="D16" s="3"/>
      <c r="E16" s="3"/>
    </row>
    <row r="17" spans="1:8" ht="46.8" x14ac:dyDescent="0.3">
      <c r="A17" s="68"/>
      <c r="B17" s="60"/>
      <c r="C17" s="61"/>
      <c r="D17" s="6" t="s">
        <v>66</v>
      </c>
      <c r="E17" s="6" t="s">
        <v>82</v>
      </c>
      <c r="F17" s="6" t="s">
        <v>67</v>
      </c>
      <c r="G17" s="36"/>
      <c r="H17" s="6" t="s">
        <v>68</v>
      </c>
    </row>
    <row r="18" spans="1:8" ht="15.75" customHeight="1" x14ac:dyDescent="0.3">
      <c r="A18" s="62" t="s">
        <v>12</v>
      </c>
      <c r="B18" s="52"/>
      <c r="C18" s="53"/>
      <c r="D18" s="25">
        <f>D19+D28</f>
        <v>365540</v>
      </c>
      <c r="E18" s="25">
        <f>E19+E28</f>
        <v>172259.4</v>
      </c>
      <c r="F18" s="27">
        <f>E18/D18</f>
        <v>0.47124637522569346</v>
      </c>
      <c r="G18" s="37">
        <f>G19+G28</f>
        <v>177173.8</v>
      </c>
      <c r="H18" s="48">
        <f>E18/G18*100</f>
        <v>97.226226451089275</v>
      </c>
    </row>
    <row r="19" spans="1:8" ht="15.6" x14ac:dyDescent="0.3">
      <c r="A19" s="54" t="s">
        <v>7</v>
      </c>
      <c r="B19" s="52"/>
      <c r="C19" s="53"/>
      <c r="D19" s="33">
        <v>346993</v>
      </c>
      <c r="E19" s="33">
        <v>160311.6</v>
      </c>
      <c r="F19" s="30">
        <f>E19/D19</f>
        <v>0.46200240350669902</v>
      </c>
      <c r="G19" s="37">
        <v>164565</v>
      </c>
      <c r="H19" s="49">
        <f>E19/G19*100</f>
        <v>97.415367787804215</v>
      </c>
    </row>
    <row r="20" spans="1:8" x14ac:dyDescent="0.3">
      <c r="A20" s="69" t="s">
        <v>8</v>
      </c>
      <c r="B20" s="70"/>
      <c r="C20" s="70"/>
      <c r="D20" s="71"/>
      <c r="E20" s="71"/>
      <c r="F20" s="71"/>
      <c r="G20" s="71"/>
      <c r="H20" s="72"/>
    </row>
    <row r="21" spans="1:8" ht="15.6" x14ac:dyDescent="0.3">
      <c r="A21" s="51" t="s">
        <v>9</v>
      </c>
      <c r="B21" s="52"/>
      <c r="C21" s="53"/>
      <c r="D21" s="29">
        <v>231896</v>
      </c>
      <c r="E21" s="29">
        <v>117711.5</v>
      </c>
      <c r="F21" s="32">
        <f>E21/D21</f>
        <v>0.50760470210784148</v>
      </c>
      <c r="G21" s="38">
        <v>110252.5</v>
      </c>
      <c r="H21" s="50">
        <f>E21/G21*100</f>
        <v>106.7653794698533</v>
      </c>
    </row>
    <row r="22" spans="1:8" ht="15.6" x14ac:dyDescent="0.3">
      <c r="A22" s="51" t="s">
        <v>10</v>
      </c>
      <c r="B22" s="52"/>
      <c r="C22" s="53"/>
      <c r="D22" s="29">
        <v>33312</v>
      </c>
      <c r="E22" s="29">
        <v>17178</v>
      </c>
      <c r="F22" s="32">
        <f t="shared" ref="F22:F26" si="1">E22/D22</f>
        <v>0.51567002881844382</v>
      </c>
      <c r="G22" s="38">
        <v>13109.9</v>
      </c>
      <c r="H22" s="50">
        <f t="shared" ref="H22:H27" si="2">E22/G22*100</f>
        <v>131.03074775551303</v>
      </c>
    </row>
    <row r="23" spans="1:8" ht="32.25" customHeight="1" x14ac:dyDescent="0.3">
      <c r="A23" s="51" t="s">
        <v>85</v>
      </c>
      <c r="B23" s="52"/>
      <c r="C23" s="53"/>
      <c r="D23" s="29">
        <v>58812</v>
      </c>
      <c r="E23" s="29">
        <v>19822.2</v>
      </c>
      <c r="F23" s="32">
        <f t="shared" si="1"/>
        <v>0.33704346051826162</v>
      </c>
      <c r="G23" s="38">
        <v>34099.5</v>
      </c>
      <c r="H23" s="50">
        <f t="shared" si="2"/>
        <v>58.130471121277438</v>
      </c>
    </row>
    <row r="24" spans="1:8" ht="32.25" customHeight="1" x14ac:dyDescent="0.3">
      <c r="A24" s="51" t="s">
        <v>86</v>
      </c>
      <c r="B24" s="52"/>
      <c r="C24" s="53"/>
      <c r="D24" s="29">
        <v>4520</v>
      </c>
      <c r="E24" s="29">
        <v>916.6</v>
      </c>
      <c r="F24" s="32">
        <f t="shared" si="1"/>
        <v>0.20278761061946904</v>
      </c>
      <c r="G24" s="38">
        <v>2104.1</v>
      </c>
      <c r="H24" s="50">
        <f t="shared" si="2"/>
        <v>43.562568318996249</v>
      </c>
    </row>
    <row r="25" spans="1:8" ht="15.6" x14ac:dyDescent="0.3">
      <c r="A25" s="51" t="s">
        <v>69</v>
      </c>
      <c r="B25" s="52"/>
      <c r="C25" s="53"/>
      <c r="D25" s="29">
        <v>8299</v>
      </c>
      <c r="E25" s="29">
        <v>-279.8</v>
      </c>
      <c r="F25" s="32">
        <f t="shared" si="1"/>
        <v>-3.3714905410290395E-2</v>
      </c>
      <c r="G25" s="38">
        <v>586.70000000000005</v>
      </c>
      <c r="H25" s="50">
        <f t="shared" si="2"/>
        <v>-47.690472132265214</v>
      </c>
    </row>
    <row r="26" spans="1:8" ht="15.6" x14ac:dyDescent="0.3">
      <c r="A26" s="51" t="s">
        <v>70</v>
      </c>
      <c r="B26" s="52"/>
      <c r="C26" s="53"/>
      <c r="D26" s="29">
        <v>6334</v>
      </c>
      <c r="E26" s="29">
        <v>4192.8</v>
      </c>
      <c r="F26" s="32">
        <f t="shared" si="1"/>
        <v>0.66195137353962741</v>
      </c>
      <c r="G26" s="38">
        <v>2102.5</v>
      </c>
      <c r="H26" s="50">
        <f t="shared" si="2"/>
        <v>199.41973840665875</v>
      </c>
    </row>
    <row r="27" spans="1:8" ht="15.6" x14ac:dyDescent="0.3">
      <c r="A27" s="51" t="s">
        <v>65</v>
      </c>
      <c r="B27" s="52"/>
      <c r="C27" s="53"/>
      <c r="D27" s="29">
        <f>D19-D21-D22-D23-D24-D25-D26</f>
        <v>3820</v>
      </c>
      <c r="E27" s="29">
        <f>E19-E21-E22-E23-E24-E25-E26</f>
        <v>770.30000000000473</v>
      </c>
      <c r="F27" s="32">
        <f t="shared" ref="F27:F28" si="3">E27/D27</f>
        <v>0.2016492146596871</v>
      </c>
      <c r="G27" s="38">
        <f>G19-G21-G22-G23-G24-G25-G26</f>
        <v>2309.7999999999984</v>
      </c>
      <c r="H27" s="50">
        <f t="shared" si="2"/>
        <v>33.349207723612665</v>
      </c>
    </row>
    <row r="28" spans="1:8" ht="15.6" x14ac:dyDescent="0.3">
      <c r="A28" s="54" t="s">
        <v>11</v>
      </c>
      <c r="B28" s="52"/>
      <c r="C28" s="53"/>
      <c r="D28" s="33">
        <v>18547</v>
      </c>
      <c r="E28" s="33">
        <v>11947.8</v>
      </c>
      <c r="F28" s="30">
        <f t="shared" si="3"/>
        <v>0.64419043511079954</v>
      </c>
      <c r="G28" s="37">
        <v>12608.8</v>
      </c>
      <c r="H28" s="49">
        <f>E28/G28*100</f>
        <v>94.757629592030966</v>
      </c>
    </row>
    <row r="31" spans="1:8" ht="17.399999999999999" x14ac:dyDescent="0.3">
      <c r="A31" s="55" t="s">
        <v>71</v>
      </c>
      <c r="B31" s="55"/>
      <c r="C31" s="55"/>
      <c r="D31" s="55"/>
      <c r="E31" s="55"/>
      <c r="F31" s="55"/>
      <c r="G31" s="55"/>
      <c r="H31" s="55"/>
    </row>
    <row r="32" spans="1:8" ht="17.399999999999999" x14ac:dyDescent="0.3">
      <c r="A32" s="56" t="s">
        <v>81</v>
      </c>
      <c r="B32" s="56"/>
      <c r="C32" s="56"/>
      <c r="D32" s="56"/>
      <c r="E32" s="56"/>
      <c r="F32" s="56"/>
      <c r="G32" s="56"/>
      <c r="H32" s="56"/>
    </row>
    <row r="33" spans="1:8" ht="15.6" x14ac:dyDescent="0.3">
      <c r="A33" s="2"/>
      <c r="B33" s="3"/>
      <c r="C33" s="3"/>
      <c r="D33" s="3"/>
      <c r="E33" s="3"/>
      <c r="F33" s="3"/>
      <c r="G33" s="3"/>
      <c r="H33" s="3"/>
    </row>
    <row r="34" spans="1:8" ht="47.4" thickBot="1" x14ac:dyDescent="0.35">
      <c r="A34" s="7"/>
      <c r="B34" s="6" t="s">
        <v>13</v>
      </c>
      <c r="C34" s="6" t="s">
        <v>14</v>
      </c>
      <c r="D34" s="6" t="s">
        <v>73</v>
      </c>
      <c r="E34" s="6" t="s">
        <v>83</v>
      </c>
      <c r="F34" s="6" t="s">
        <v>74</v>
      </c>
      <c r="G34" s="6"/>
      <c r="H34" s="6" t="s">
        <v>75</v>
      </c>
    </row>
    <row r="35" spans="1:8" ht="27" thickBot="1" x14ac:dyDescent="0.35">
      <c r="A35" s="8" t="s">
        <v>15</v>
      </c>
      <c r="B35" s="9" t="s">
        <v>53</v>
      </c>
      <c r="C35" s="9" t="s">
        <v>55</v>
      </c>
      <c r="D35" s="10">
        <f>D36+D37+D38+D39+D40+D41</f>
        <v>136475.9</v>
      </c>
      <c r="E35" s="10">
        <f>E36+E37+E38+E39+E40+E41</f>
        <v>61787.199999999997</v>
      </c>
      <c r="F35" s="10">
        <f>E35/D35*100</f>
        <v>45.273341300551969</v>
      </c>
      <c r="G35" s="19">
        <v>62971.1</v>
      </c>
      <c r="H35" s="10">
        <f>E35/G35*100</f>
        <v>98.119931206537601</v>
      </c>
    </row>
    <row r="36" spans="1:8" ht="64.95" customHeight="1" thickBot="1" x14ac:dyDescent="0.35">
      <c r="A36" s="11" t="s">
        <v>16</v>
      </c>
      <c r="B36" s="12" t="s">
        <v>53</v>
      </c>
      <c r="C36" s="12" t="s">
        <v>56</v>
      </c>
      <c r="D36" s="14">
        <v>5309.9</v>
      </c>
      <c r="E36" s="18">
        <v>2881</v>
      </c>
      <c r="F36" s="14">
        <f>E36/D36*100</f>
        <v>54.257142319064386</v>
      </c>
      <c r="G36" s="20">
        <v>4617.3999999999996</v>
      </c>
      <c r="H36" s="14">
        <f>E36/G36*100</f>
        <v>62.394421102785124</v>
      </c>
    </row>
    <row r="37" spans="1:8" ht="106.2" thickBot="1" x14ac:dyDescent="0.35">
      <c r="A37" s="11" t="s">
        <v>17</v>
      </c>
      <c r="B37" s="12" t="s">
        <v>53</v>
      </c>
      <c r="C37" s="12" t="s">
        <v>57</v>
      </c>
      <c r="D37" s="14">
        <v>77583.199999999997</v>
      </c>
      <c r="E37" s="18">
        <v>35115</v>
      </c>
      <c r="F37" s="14">
        <f t="shared" ref="F37:F72" si="4">E37/D37*100</f>
        <v>45.261087451922585</v>
      </c>
      <c r="G37" s="20">
        <v>33516.1</v>
      </c>
      <c r="H37" s="14">
        <f t="shared" ref="H37:H69" si="5">E37/G37*100</f>
        <v>104.77054311211627</v>
      </c>
    </row>
    <row r="38" spans="1:8" ht="18.600000000000001" thickBot="1" x14ac:dyDescent="0.35">
      <c r="A38" s="11" t="s">
        <v>18</v>
      </c>
      <c r="B38" s="12" t="s">
        <v>53</v>
      </c>
      <c r="C38" s="12" t="s">
        <v>58</v>
      </c>
      <c r="D38" s="14">
        <v>0.6</v>
      </c>
      <c r="E38" s="18">
        <v>0</v>
      </c>
      <c r="F38" s="14">
        <f t="shared" si="4"/>
        <v>0</v>
      </c>
      <c r="G38" s="20">
        <v>0</v>
      </c>
      <c r="H38" s="14">
        <v>0</v>
      </c>
    </row>
    <row r="39" spans="1:8" ht="78" customHeight="1" thickBot="1" x14ac:dyDescent="0.35">
      <c r="A39" s="11" t="s">
        <v>19</v>
      </c>
      <c r="B39" s="12" t="s">
        <v>53</v>
      </c>
      <c r="C39" s="12" t="s">
        <v>59</v>
      </c>
      <c r="D39" s="14">
        <v>8566.2999999999993</v>
      </c>
      <c r="E39" s="18">
        <v>3351.1</v>
      </c>
      <c r="F39" s="14">
        <f t="shared" si="4"/>
        <v>39.119573211304761</v>
      </c>
      <c r="G39" s="21">
        <v>3531.1</v>
      </c>
      <c r="H39" s="14">
        <f t="shared" si="5"/>
        <v>94.902438333663724</v>
      </c>
    </row>
    <row r="40" spans="1:8" ht="18.600000000000001" thickBot="1" x14ac:dyDescent="0.35">
      <c r="A40" s="11" t="s">
        <v>20</v>
      </c>
      <c r="B40" s="12" t="s">
        <v>53</v>
      </c>
      <c r="C40" s="12">
        <v>11</v>
      </c>
      <c r="D40" s="14">
        <v>2160</v>
      </c>
      <c r="E40" s="18">
        <v>0</v>
      </c>
      <c r="F40" s="14">
        <f t="shared" si="4"/>
        <v>0</v>
      </c>
      <c r="G40" s="20">
        <v>0</v>
      </c>
      <c r="H40" s="14">
        <v>0</v>
      </c>
    </row>
    <row r="41" spans="1:8" ht="40.200000000000003" thickBot="1" x14ac:dyDescent="0.35">
      <c r="A41" s="11" t="s">
        <v>21</v>
      </c>
      <c r="B41" s="12" t="s">
        <v>53</v>
      </c>
      <c r="C41" s="12">
        <v>13</v>
      </c>
      <c r="D41" s="14">
        <v>42855.9</v>
      </c>
      <c r="E41" s="18">
        <v>20440.099999999999</v>
      </c>
      <c r="F41" s="14">
        <f t="shared" si="4"/>
        <v>47.694949820211448</v>
      </c>
      <c r="G41" s="20">
        <v>20530.7</v>
      </c>
      <c r="H41" s="14">
        <f t="shared" si="5"/>
        <v>99.558709639710273</v>
      </c>
    </row>
    <row r="42" spans="1:8" ht="18.600000000000001" thickBot="1" x14ac:dyDescent="0.35">
      <c r="A42" s="8" t="s">
        <v>76</v>
      </c>
      <c r="B42" s="42" t="s">
        <v>56</v>
      </c>
      <c r="C42" s="42" t="s">
        <v>55</v>
      </c>
      <c r="D42" s="43">
        <f>D43</f>
        <v>332.5</v>
      </c>
      <c r="E42" s="43">
        <f>E43</f>
        <v>96.9</v>
      </c>
      <c r="F42" s="43">
        <f t="shared" si="4"/>
        <v>29.142857142857142</v>
      </c>
      <c r="G42" s="23">
        <v>293.8</v>
      </c>
      <c r="H42" s="43">
        <f t="shared" si="5"/>
        <v>32.981620149761746</v>
      </c>
    </row>
    <row r="43" spans="1:8" ht="27" thickBot="1" x14ac:dyDescent="0.35">
      <c r="A43" s="11" t="s">
        <v>77</v>
      </c>
      <c r="B43" s="12" t="s">
        <v>56</v>
      </c>
      <c r="C43" s="12" t="s">
        <v>54</v>
      </c>
      <c r="D43" s="14">
        <v>332.5</v>
      </c>
      <c r="E43" s="18">
        <v>96.9</v>
      </c>
      <c r="F43" s="14">
        <f t="shared" si="4"/>
        <v>29.142857142857142</v>
      </c>
      <c r="G43" s="20">
        <v>293.8</v>
      </c>
      <c r="H43" s="14">
        <f t="shared" si="5"/>
        <v>32.981620149761746</v>
      </c>
    </row>
    <row r="44" spans="1:8" ht="53.4" thickBot="1" x14ac:dyDescent="0.35">
      <c r="A44" s="8" t="s">
        <v>22</v>
      </c>
      <c r="B44" s="9" t="s">
        <v>54</v>
      </c>
      <c r="C44" s="9" t="s">
        <v>55</v>
      </c>
      <c r="D44" s="10">
        <f>D45+D46</f>
        <v>5430.1</v>
      </c>
      <c r="E44" s="10">
        <f>E45+E46</f>
        <v>2130.1</v>
      </c>
      <c r="F44" s="10">
        <f>E44/D44*100</f>
        <v>39.227638533360334</v>
      </c>
      <c r="G44" s="22">
        <v>1619</v>
      </c>
      <c r="H44" s="43">
        <f t="shared" si="5"/>
        <v>131.56886967263745</v>
      </c>
    </row>
    <row r="45" spans="1:8" ht="79.8" thickBot="1" x14ac:dyDescent="0.35">
      <c r="A45" s="11" t="s">
        <v>78</v>
      </c>
      <c r="B45" s="12" t="s">
        <v>54</v>
      </c>
      <c r="C45" s="12" t="s">
        <v>63</v>
      </c>
      <c r="D45" s="14">
        <v>4211.2</v>
      </c>
      <c r="E45" s="18">
        <v>1353.7</v>
      </c>
      <c r="F45" s="14">
        <f t="shared" si="4"/>
        <v>32.145231762917938</v>
      </c>
      <c r="G45" s="20">
        <v>1511.6</v>
      </c>
      <c r="H45" s="14">
        <f t="shared" si="5"/>
        <v>89.554114845197148</v>
      </c>
    </row>
    <row r="46" spans="1:8" ht="66.599999999999994" thickBot="1" x14ac:dyDescent="0.35">
      <c r="A46" s="11" t="s">
        <v>23</v>
      </c>
      <c r="B46" s="12" t="s">
        <v>54</v>
      </c>
      <c r="C46" s="12">
        <v>14</v>
      </c>
      <c r="D46" s="14">
        <v>1218.9000000000001</v>
      </c>
      <c r="E46" s="18">
        <v>776.4</v>
      </c>
      <c r="F46" s="14">
        <f t="shared" si="4"/>
        <v>63.69677578144227</v>
      </c>
      <c r="G46" s="20">
        <v>107.4</v>
      </c>
      <c r="H46" s="14">
        <f t="shared" si="5"/>
        <v>722.90502793296082</v>
      </c>
    </row>
    <row r="47" spans="1:8" ht="18.600000000000001" thickBot="1" x14ac:dyDescent="0.35">
      <c r="A47" s="8" t="s">
        <v>24</v>
      </c>
      <c r="B47" s="9" t="s">
        <v>57</v>
      </c>
      <c r="C47" s="9" t="s">
        <v>55</v>
      </c>
      <c r="D47" s="10">
        <f>D48+D49+D50+D51+D52</f>
        <v>58299.8</v>
      </c>
      <c r="E47" s="10">
        <f>E48+E49+E50+E51+E52</f>
        <v>22556</v>
      </c>
      <c r="F47" s="10">
        <f>E47/D47*100</f>
        <v>38.689669604355416</v>
      </c>
      <c r="G47" s="23">
        <v>86073.7</v>
      </c>
      <c r="H47" s="10">
        <f t="shared" ref="H47:H74" si="6">E47/G47*100</f>
        <v>26.205449515938085</v>
      </c>
    </row>
    <row r="48" spans="1:8" ht="27" thickBot="1" x14ac:dyDescent="0.35">
      <c r="A48" s="11" t="s">
        <v>25</v>
      </c>
      <c r="B48" s="12" t="s">
        <v>57</v>
      </c>
      <c r="C48" s="12" t="s">
        <v>53</v>
      </c>
      <c r="D48" s="14">
        <v>802</v>
      </c>
      <c r="E48" s="18">
        <v>459.9</v>
      </c>
      <c r="F48" s="14">
        <f t="shared" si="4"/>
        <v>57.344139650872819</v>
      </c>
      <c r="G48" s="20">
        <v>348.7</v>
      </c>
      <c r="H48" s="14">
        <f t="shared" si="5"/>
        <v>131.88987668482937</v>
      </c>
    </row>
    <row r="49" spans="1:8" ht="27" thickBot="1" x14ac:dyDescent="0.35">
      <c r="A49" s="11" t="s">
        <v>26</v>
      </c>
      <c r="B49" s="12" t="s">
        <v>57</v>
      </c>
      <c r="C49" s="12" t="s">
        <v>58</v>
      </c>
      <c r="D49" s="14">
        <v>5429.8</v>
      </c>
      <c r="E49" s="18">
        <v>0</v>
      </c>
      <c r="F49" s="14">
        <f t="shared" si="4"/>
        <v>0</v>
      </c>
      <c r="G49" s="20">
        <v>590.4</v>
      </c>
      <c r="H49" s="14">
        <f t="shared" si="5"/>
        <v>0</v>
      </c>
    </row>
    <row r="50" spans="1:8" ht="18.600000000000001" thickBot="1" x14ac:dyDescent="0.35">
      <c r="A50" s="11" t="s">
        <v>27</v>
      </c>
      <c r="B50" s="12" t="s">
        <v>57</v>
      </c>
      <c r="C50" s="12" t="s">
        <v>60</v>
      </c>
      <c r="D50" s="14">
        <v>5786.6</v>
      </c>
      <c r="E50" s="18">
        <v>1872.6</v>
      </c>
      <c r="F50" s="14">
        <f t="shared" si="4"/>
        <v>32.360971900597931</v>
      </c>
      <c r="G50" s="20">
        <v>724</v>
      </c>
      <c r="H50" s="14">
        <f t="shared" si="5"/>
        <v>258.64640883977899</v>
      </c>
    </row>
    <row r="51" spans="1:8" ht="27" thickBot="1" x14ac:dyDescent="0.35">
      <c r="A51" s="11" t="s">
        <v>28</v>
      </c>
      <c r="B51" s="12" t="s">
        <v>57</v>
      </c>
      <c r="C51" s="12" t="s">
        <v>61</v>
      </c>
      <c r="D51" s="14">
        <v>42994.9</v>
      </c>
      <c r="E51" s="18">
        <v>20223.5</v>
      </c>
      <c r="F51" s="14">
        <f t="shared" si="4"/>
        <v>47.036974152748343</v>
      </c>
      <c r="G51" s="20">
        <v>84241.7</v>
      </c>
      <c r="H51" s="14">
        <f t="shared" si="5"/>
        <v>24.006519336623075</v>
      </c>
    </row>
    <row r="52" spans="1:8" ht="27" thickBot="1" x14ac:dyDescent="0.35">
      <c r="A52" s="11" t="s">
        <v>29</v>
      </c>
      <c r="B52" s="12" t="s">
        <v>57</v>
      </c>
      <c r="C52" s="12">
        <v>12</v>
      </c>
      <c r="D52" s="14">
        <v>3286.5</v>
      </c>
      <c r="E52" s="18">
        <v>0</v>
      </c>
      <c r="F52" s="14">
        <f t="shared" si="4"/>
        <v>0</v>
      </c>
      <c r="G52" s="20">
        <v>168.8</v>
      </c>
      <c r="H52" s="14">
        <v>0</v>
      </c>
    </row>
    <row r="53" spans="1:8" ht="27" thickBot="1" x14ac:dyDescent="0.35">
      <c r="A53" s="8" t="s">
        <v>30</v>
      </c>
      <c r="B53" s="9" t="s">
        <v>58</v>
      </c>
      <c r="C53" s="9" t="s">
        <v>55</v>
      </c>
      <c r="D53" s="10">
        <f>D54+D55+D56</f>
        <v>101517.2</v>
      </c>
      <c r="E53" s="10">
        <f>E54+E55+E56</f>
        <v>30070.800000000003</v>
      </c>
      <c r="F53" s="10">
        <f>E53/D53*100</f>
        <v>29.621384356542542</v>
      </c>
      <c r="G53" s="23">
        <v>29232.5</v>
      </c>
      <c r="H53" s="10">
        <f t="shared" si="6"/>
        <v>102.86769862310786</v>
      </c>
    </row>
    <row r="54" spans="1:8" ht="18.600000000000001" thickBot="1" x14ac:dyDescent="0.35">
      <c r="A54" s="11" t="s">
        <v>31</v>
      </c>
      <c r="B54" s="12" t="s">
        <v>58</v>
      </c>
      <c r="C54" s="12" t="s">
        <v>53</v>
      </c>
      <c r="D54" s="14">
        <v>3775.1</v>
      </c>
      <c r="E54" s="18">
        <v>1503.5</v>
      </c>
      <c r="F54" s="14">
        <f t="shared" si="4"/>
        <v>39.826759556038247</v>
      </c>
      <c r="G54" s="20">
        <v>1217.8</v>
      </c>
      <c r="H54" s="14">
        <f t="shared" si="5"/>
        <v>123.46033831499426</v>
      </c>
    </row>
    <row r="55" spans="1:8" ht="18.600000000000001" thickBot="1" x14ac:dyDescent="0.35">
      <c r="A55" s="11" t="s">
        <v>32</v>
      </c>
      <c r="B55" s="12" t="s">
        <v>58</v>
      </c>
      <c r="C55" s="12" t="s">
        <v>56</v>
      </c>
      <c r="D55" s="14">
        <v>44726.5</v>
      </c>
      <c r="E55" s="18">
        <v>14464.1</v>
      </c>
      <c r="F55" s="14">
        <f t="shared" si="4"/>
        <v>32.338993661475861</v>
      </c>
      <c r="G55" s="20">
        <v>6530</v>
      </c>
      <c r="H55" s="14">
        <f>E55/G55*100</f>
        <v>221.50229709035222</v>
      </c>
    </row>
    <row r="56" spans="1:8" ht="18.600000000000001" thickBot="1" x14ac:dyDescent="0.35">
      <c r="A56" s="11" t="s">
        <v>33</v>
      </c>
      <c r="B56" s="12" t="s">
        <v>58</v>
      </c>
      <c r="C56" s="12" t="s">
        <v>54</v>
      </c>
      <c r="D56" s="14">
        <v>53015.6</v>
      </c>
      <c r="E56" s="18">
        <v>14103.2</v>
      </c>
      <c r="F56" s="14">
        <f t="shared" si="4"/>
        <v>26.601981303616295</v>
      </c>
      <c r="G56" s="21">
        <v>21484.7</v>
      </c>
      <c r="H56" s="14">
        <f t="shared" ref="H56:H58" si="7">E56/G56*100</f>
        <v>65.64299245509595</v>
      </c>
    </row>
    <row r="57" spans="1:8" ht="27" thickBot="1" x14ac:dyDescent="0.35">
      <c r="A57" s="8" t="s">
        <v>34</v>
      </c>
      <c r="B57" s="9" t="s">
        <v>59</v>
      </c>
      <c r="C57" s="9" t="s">
        <v>55</v>
      </c>
      <c r="D57" s="10">
        <f>D58</f>
        <v>983.8</v>
      </c>
      <c r="E57" s="10">
        <f t="shared" ref="E57" si="8">E58</f>
        <v>23.6</v>
      </c>
      <c r="F57" s="10">
        <f>E57/D57*100</f>
        <v>2.3988615572270788</v>
      </c>
      <c r="G57" s="23">
        <v>78.599999999999994</v>
      </c>
      <c r="H57" s="43">
        <f t="shared" si="7"/>
        <v>30.025445292620866</v>
      </c>
    </row>
    <row r="58" spans="1:8" ht="53.4" thickBot="1" x14ac:dyDescent="0.35">
      <c r="A58" s="11" t="s">
        <v>35</v>
      </c>
      <c r="B58" s="12" t="s">
        <v>59</v>
      </c>
      <c r="C58" s="12" t="s">
        <v>54</v>
      </c>
      <c r="D58" s="14">
        <v>983.8</v>
      </c>
      <c r="E58" s="18">
        <v>23.6</v>
      </c>
      <c r="F58" s="14">
        <f t="shared" si="4"/>
        <v>2.3988615572270788</v>
      </c>
      <c r="G58" s="21">
        <v>78.599999999999994</v>
      </c>
      <c r="H58" s="14">
        <f t="shared" si="7"/>
        <v>30.025445292620866</v>
      </c>
    </row>
    <row r="59" spans="1:8" ht="18.600000000000001" thickBot="1" x14ac:dyDescent="0.35">
      <c r="A59" s="8" t="s">
        <v>36</v>
      </c>
      <c r="B59" s="9" t="s">
        <v>62</v>
      </c>
      <c r="C59" s="9" t="s">
        <v>55</v>
      </c>
      <c r="D59" s="10">
        <f>D60+D61+D62+D63+D64</f>
        <v>597280.00000000012</v>
      </c>
      <c r="E59" s="10">
        <f t="shared" ref="E59" si="9">E60+E61+E62+E63+E64</f>
        <v>307994.09999999998</v>
      </c>
      <c r="F59" s="10">
        <f>E59/D59*100</f>
        <v>51.566116394320908</v>
      </c>
      <c r="G59" s="23">
        <v>288471.09999999998</v>
      </c>
      <c r="H59" s="10">
        <f t="shared" si="6"/>
        <v>106.76774900501297</v>
      </c>
    </row>
    <row r="60" spans="1:8" ht="18.600000000000001" thickBot="1" x14ac:dyDescent="0.35">
      <c r="A60" s="11" t="s">
        <v>37</v>
      </c>
      <c r="B60" s="13" t="s">
        <v>62</v>
      </c>
      <c r="C60" s="12" t="s">
        <v>53</v>
      </c>
      <c r="D60" s="14">
        <v>202783.2</v>
      </c>
      <c r="E60" s="18">
        <v>96894.399999999994</v>
      </c>
      <c r="F60" s="14">
        <f t="shared" si="4"/>
        <v>47.782262041431437</v>
      </c>
      <c r="G60" s="20">
        <v>89175.9</v>
      </c>
      <c r="H60" s="14">
        <f t="shared" si="5"/>
        <v>108.65536540702141</v>
      </c>
    </row>
    <row r="61" spans="1:8" ht="18.600000000000001" thickBot="1" x14ac:dyDescent="0.35">
      <c r="A61" s="11" t="s">
        <v>38</v>
      </c>
      <c r="B61" s="13" t="s">
        <v>62</v>
      </c>
      <c r="C61" s="12" t="s">
        <v>56</v>
      </c>
      <c r="D61" s="14">
        <v>325527.90000000002</v>
      </c>
      <c r="E61" s="18">
        <v>178347.3</v>
      </c>
      <c r="F61" s="14">
        <f t="shared" si="4"/>
        <v>54.78710119777751</v>
      </c>
      <c r="G61" s="20">
        <v>169988</v>
      </c>
      <c r="H61" s="14">
        <f t="shared" si="5"/>
        <v>104.91758241758239</v>
      </c>
    </row>
    <row r="62" spans="1:8" ht="27" thickBot="1" x14ac:dyDescent="0.35">
      <c r="A62" s="11" t="s">
        <v>39</v>
      </c>
      <c r="B62" s="13" t="s">
        <v>62</v>
      </c>
      <c r="C62" s="12" t="s">
        <v>54</v>
      </c>
      <c r="D62" s="14">
        <v>55051</v>
      </c>
      <c r="E62" s="18">
        <v>28698.9</v>
      </c>
      <c r="F62" s="14">
        <f t="shared" si="4"/>
        <v>52.131478083958513</v>
      </c>
      <c r="G62" s="20">
        <v>18606.900000000001</v>
      </c>
      <c r="H62" s="14">
        <f t="shared" si="5"/>
        <v>154.23794398852039</v>
      </c>
    </row>
    <row r="63" spans="1:8" ht="18.600000000000001" thickBot="1" x14ac:dyDescent="0.35">
      <c r="A63" s="11" t="s">
        <v>40</v>
      </c>
      <c r="B63" s="13" t="s">
        <v>62</v>
      </c>
      <c r="C63" s="12" t="s">
        <v>62</v>
      </c>
      <c r="D63" s="14">
        <v>1229.4000000000001</v>
      </c>
      <c r="E63" s="18">
        <v>611</v>
      </c>
      <c r="F63" s="14">
        <f t="shared" si="4"/>
        <v>49.699040182202694</v>
      </c>
      <c r="G63" s="20">
        <v>514.9</v>
      </c>
      <c r="H63" s="14">
        <f t="shared" si="5"/>
        <v>118.66381821712955</v>
      </c>
    </row>
    <row r="64" spans="1:8" ht="27" thickBot="1" x14ac:dyDescent="0.35">
      <c r="A64" s="11" t="s">
        <v>41</v>
      </c>
      <c r="B64" s="13" t="s">
        <v>62</v>
      </c>
      <c r="C64" s="12" t="s">
        <v>61</v>
      </c>
      <c r="D64" s="14">
        <v>12688.5</v>
      </c>
      <c r="E64" s="18">
        <v>3442.5</v>
      </c>
      <c r="F64" s="14">
        <f t="shared" si="4"/>
        <v>27.130866532687079</v>
      </c>
      <c r="G64" s="20">
        <v>10185.4</v>
      </c>
      <c r="H64" s="14">
        <f t="shared" si="5"/>
        <v>33.798378070571609</v>
      </c>
    </row>
    <row r="65" spans="1:8" ht="27" thickBot="1" x14ac:dyDescent="0.35">
      <c r="A65" s="8" t="s">
        <v>42</v>
      </c>
      <c r="B65" s="9" t="s">
        <v>60</v>
      </c>
      <c r="C65" s="9" t="s">
        <v>55</v>
      </c>
      <c r="D65" s="10">
        <f>D66+D67</f>
        <v>74039.199999999997</v>
      </c>
      <c r="E65" s="10">
        <f t="shared" ref="E65" si="10">E66+E67</f>
        <v>30534</v>
      </c>
      <c r="F65" s="10">
        <f>E65/D65*100</f>
        <v>41.240315940744907</v>
      </c>
      <c r="G65" s="23">
        <v>28880.7</v>
      </c>
      <c r="H65" s="10">
        <f t="shared" si="6"/>
        <v>105.72458423791666</v>
      </c>
    </row>
    <row r="66" spans="1:8" ht="18.600000000000001" thickBot="1" x14ac:dyDescent="0.35">
      <c r="A66" s="11" t="s">
        <v>43</v>
      </c>
      <c r="B66" s="12" t="s">
        <v>60</v>
      </c>
      <c r="C66" s="12" t="s">
        <v>53</v>
      </c>
      <c r="D66" s="14">
        <v>71124.2</v>
      </c>
      <c r="E66" s="18">
        <v>29177.7</v>
      </c>
      <c r="F66" s="14">
        <f t="shared" si="4"/>
        <v>41.023589720517066</v>
      </c>
      <c r="G66" s="20">
        <v>27856.5</v>
      </c>
      <c r="H66" s="14">
        <f t="shared" si="5"/>
        <v>104.74287868181574</v>
      </c>
    </row>
    <row r="67" spans="1:8" ht="40.200000000000003" thickBot="1" x14ac:dyDescent="0.35">
      <c r="A67" s="11" t="s">
        <v>44</v>
      </c>
      <c r="B67" s="12" t="s">
        <v>60</v>
      </c>
      <c r="C67" s="12" t="s">
        <v>57</v>
      </c>
      <c r="D67" s="14">
        <v>2915</v>
      </c>
      <c r="E67" s="18">
        <v>1356.3</v>
      </c>
      <c r="F67" s="14">
        <f t="shared" si="4"/>
        <v>46.528301886792448</v>
      </c>
      <c r="G67" s="21">
        <v>1024.2</v>
      </c>
      <c r="H67" s="14">
        <f t="shared" si="5"/>
        <v>132.42530755711775</v>
      </c>
    </row>
    <row r="68" spans="1:8" ht="18.600000000000001" thickBot="1" x14ac:dyDescent="0.35">
      <c r="A68" s="8" t="s">
        <v>45</v>
      </c>
      <c r="B68" s="9" t="s">
        <v>61</v>
      </c>
      <c r="C68" s="9" t="s">
        <v>55</v>
      </c>
      <c r="D68" s="10">
        <f>D69</f>
        <v>316.2</v>
      </c>
      <c r="E68" s="10">
        <f>E69</f>
        <v>0</v>
      </c>
      <c r="F68" s="10">
        <f>E68/D68*100</f>
        <v>0</v>
      </c>
      <c r="G68" s="22">
        <v>143.4</v>
      </c>
      <c r="H68" s="43">
        <f t="shared" si="5"/>
        <v>0</v>
      </c>
    </row>
    <row r="69" spans="1:8" ht="40.200000000000003" thickBot="1" x14ac:dyDescent="0.35">
      <c r="A69" s="11" t="s">
        <v>46</v>
      </c>
      <c r="B69" s="12" t="s">
        <v>61</v>
      </c>
      <c r="C69" s="12" t="s">
        <v>62</v>
      </c>
      <c r="D69" s="14">
        <v>316.2</v>
      </c>
      <c r="E69" s="18">
        <v>0</v>
      </c>
      <c r="F69" s="14">
        <f t="shared" si="4"/>
        <v>0</v>
      </c>
      <c r="G69" s="20">
        <v>143.4</v>
      </c>
      <c r="H69" s="14">
        <f t="shared" si="5"/>
        <v>0</v>
      </c>
    </row>
    <row r="70" spans="1:8" ht="18.600000000000001" thickBot="1" x14ac:dyDescent="0.35">
      <c r="A70" s="8" t="s">
        <v>47</v>
      </c>
      <c r="B70" s="9">
        <v>10</v>
      </c>
      <c r="C70" s="9" t="s">
        <v>55</v>
      </c>
      <c r="D70" s="10">
        <f>D71+D72</f>
        <v>17741.099999999999</v>
      </c>
      <c r="E70" s="10">
        <f>E71+E72</f>
        <v>10675.6</v>
      </c>
      <c r="F70" s="10">
        <f>E70/D70*100</f>
        <v>60.174397303436656</v>
      </c>
      <c r="G70" s="23">
        <v>9869.1</v>
      </c>
      <c r="H70" s="10">
        <f t="shared" si="6"/>
        <v>108.17197110172154</v>
      </c>
    </row>
    <row r="71" spans="1:8" ht="18.600000000000001" thickBot="1" x14ac:dyDescent="0.35">
      <c r="A71" s="11" t="s">
        <v>48</v>
      </c>
      <c r="B71" s="12">
        <v>10</v>
      </c>
      <c r="C71" s="12" t="s">
        <v>53</v>
      </c>
      <c r="D71" s="14">
        <v>9830</v>
      </c>
      <c r="E71" s="18">
        <v>4954.8</v>
      </c>
      <c r="F71" s="14">
        <f t="shared" si="4"/>
        <v>50.404883011190236</v>
      </c>
      <c r="G71" s="20">
        <v>4196.7</v>
      </c>
      <c r="H71" s="14">
        <f t="shared" si="6"/>
        <v>118.0641932947316</v>
      </c>
    </row>
    <row r="72" spans="1:8" ht="27" thickBot="1" x14ac:dyDescent="0.35">
      <c r="A72" s="11" t="s">
        <v>49</v>
      </c>
      <c r="B72" s="12">
        <v>10</v>
      </c>
      <c r="C72" s="12" t="s">
        <v>54</v>
      </c>
      <c r="D72" s="14">
        <v>7911.1</v>
      </c>
      <c r="E72" s="18">
        <v>5720.8</v>
      </c>
      <c r="F72" s="14">
        <f t="shared" si="4"/>
        <v>72.313584710090879</v>
      </c>
      <c r="G72" s="20">
        <v>3082.4</v>
      </c>
      <c r="H72" s="14">
        <f t="shared" si="6"/>
        <v>185.59563976122502</v>
      </c>
    </row>
    <row r="73" spans="1:8" ht="27" thickBot="1" x14ac:dyDescent="0.35">
      <c r="A73" s="8" t="s">
        <v>50</v>
      </c>
      <c r="B73" s="9">
        <v>11</v>
      </c>
      <c r="C73" s="9" t="s">
        <v>55</v>
      </c>
      <c r="D73" s="10">
        <f>D74</f>
        <v>18041.3</v>
      </c>
      <c r="E73" s="10">
        <f>E74</f>
        <v>7743.6</v>
      </c>
      <c r="F73" s="10">
        <f>E73/D73*100</f>
        <v>42.921518959276774</v>
      </c>
      <c r="G73" s="23">
        <v>15011.2</v>
      </c>
      <c r="H73" s="10">
        <f t="shared" si="6"/>
        <v>51.585482839479859</v>
      </c>
    </row>
    <row r="74" spans="1:8" ht="18.600000000000001" thickBot="1" x14ac:dyDescent="0.35">
      <c r="A74" s="11" t="s">
        <v>51</v>
      </c>
      <c r="B74" s="12">
        <v>11</v>
      </c>
      <c r="C74" s="12" t="s">
        <v>56</v>
      </c>
      <c r="D74" s="14">
        <v>18041.3</v>
      </c>
      <c r="E74" s="18">
        <v>7743.6</v>
      </c>
      <c r="F74" s="14">
        <f t="shared" ref="F74" si="11">E74/D74*100</f>
        <v>42.921518959276774</v>
      </c>
      <c r="G74" s="21">
        <v>14941.9</v>
      </c>
      <c r="H74" s="14">
        <f t="shared" si="6"/>
        <v>51.824734471519683</v>
      </c>
    </row>
    <row r="75" spans="1:8" ht="15.6" x14ac:dyDescent="0.3">
      <c r="A75" s="15" t="s">
        <v>52</v>
      </c>
      <c r="B75" s="16"/>
      <c r="C75" s="16"/>
      <c r="D75" s="17">
        <f>D35+D44+D47+D53+D57+D59+D65+D68+D70+D73+D42</f>
        <v>1010457.1</v>
      </c>
      <c r="E75" s="17">
        <f>E35+E44+E47+E53+E57+E59+E65+E68+E70+E73+E42+0.1</f>
        <v>473611.99999999994</v>
      </c>
      <c r="F75" s="17">
        <f>E75/D75*100</f>
        <v>46.871064590470979</v>
      </c>
      <c r="G75" s="17">
        <f>G35+G44+G47+G53+G57+G59+G65+G68+G70+G73+G42</f>
        <v>522644.2</v>
      </c>
      <c r="H75" s="44">
        <f>E75/G75*100</f>
        <v>90.618436022058589</v>
      </c>
    </row>
    <row r="76" spans="1:8" ht="15.6" x14ac:dyDescent="0.3">
      <c r="A76" s="5"/>
      <c r="B76" s="3"/>
      <c r="C76" s="3"/>
      <c r="D76" s="3"/>
      <c r="E76" s="3"/>
      <c r="F76" s="3"/>
      <c r="G76" s="3"/>
      <c r="H76" s="3"/>
    </row>
  </sheetData>
  <mergeCells count="26">
    <mergeCell ref="A18:C18"/>
    <mergeCell ref="A19:C19"/>
    <mergeCell ref="A21:C21"/>
    <mergeCell ref="A22:C22"/>
    <mergeCell ref="A14:H14"/>
    <mergeCell ref="A17:C17"/>
    <mergeCell ref="A20:H20"/>
    <mergeCell ref="A1:H1"/>
    <mergeCell ref="A2:H2"/>
    <mergeCell ref="A15:H15"/>
    <mergeCell ref="A4:C4"/>
    <mergeCell ref="A5:C5"/>
    <mergeCell ref="A6:C6"/>
    <mergeCell ref="A7:C7"/>
    <mergeCell ref="A8:C8"/>
    <mergeCell ref="A9:C9"/>
    <mergeCell ref="A10:C10"/>
    <mergeCell ref="A11:C11"/>
    <mergeCell ref="A27:C27"/>
    <mergeCell ref="A28:C28"/>
    <mergeCell ref="A31:H31"/>
    <mergeCell ref="A32:H32"/>
    <mergeCell ref="A23:C23"/>
    <mergeCell ref="A25:C25"/>
    <mergeCell ref="A26:C26"/>
    <mergeCell ref="A24:C24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2023-07-19T11:08:47Z</dcterms:modified>
</cp:coreProperties>
</file>