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72" i="1" l="1"/>
  <c r="G69" i="1"/>
  <c r="G67" i="1"/>
  <c r="G64" i="1"/>
  <c r="G58" i="1"/>
  <c r="G56" i="1"/>
  <c r="G52" i="1"/>
  <c r="G46" i="1"/>
  <c r="G43" i="1"/>
  <c r="G41" i="1"/>
  <c r="G34" i="1"/>
  <c r="G74" i="1" s="1"/>
  <c r="H7" i="1" l="1"/>
  <c r="F34" i="1" l="1"/>
  <c r="F35" i="1"/>
  <c r="G19" i="1" l="1"/>
  <c r="E19" i="1"/>
  <c r="D19" i="1"/>
  <c r="H8" i="1" l="1"/>
  <c r="H6" i="1"/>
  <c r="H55" i="1" l="1"/>
  <c r="H54" i="1" l="1"/>
  <c r="H43" i="1"/>
  <c r="H44" i="1"/>
  <c r="H41" i="1"/>
  <c r="H42" i="1"/>
  <c r="E74" i="1"/>
  <c r="D74" i="1"/>
  <c r="F42" i="1"/>
  <c r="H74" i="1" l="1"/>
  <c r="F41" i="1"/>
  <c r="G5" i="1"/>
  <c r="H27" i="1"/>
  <c r="H25" i="1"/>
  <c r="H24" i="1"/>
  <c r="H23" i="1"/>
  <c r="H22" i="1"/>
  <c r="H21" i="1"/>
  <c r="H19" i="1"/>
  <c r="G18" i="1"/>
  <c r="F24" i="1"/>
  <c r="F25" i="1"/>
  <c r="H26" i="1" l="1"/>
  <c r="D5" i="1"/>
  <c r="D9" i="1" s="1"/>
  <c r="E5" i="1"/>
  <c r="H5" i="1" s="1"/>
  <c r="F6" i="1"/>
  <c r="F7" i="1"/>
  <c r="F8" i="1"/>
  <c r="F5" i="1" l="1"/>
  <c r="E9" i="1"/>
  <c r="F9" i="1" s="1"/>
  <c r="D18" i="1"/>
  <c r="E18" i="1"/>
  <c r="F19" i="1"/>
  <c r="F21" i="1"/>
  <c r="F22" i="1"/>
  <c r="F23" i="1"/>
  <c r="F27" i="1"/>
  <c r="F18" i="1" l="1"/>
  <c r="H18" i="1"/>
  <c r="F26" i="1"/>
  <c r="H73" i="1" l="1"/>
  <c r="H71" i="1"/>
  <c r="H70" i="1"/>
  <c r="H66" i="1"/>
  <c r="H65" i="1"/>
  <c r="H63" i="1"/>
  <c r="H62" i="1"/>
  <c r="H61" i="1"/>
  <c r="H60" i="1"/>
  <c r="H59" i="1"/>
  <c r="H53" i="1"/>
  <c r="H50" i="1"/>
  <c r="H47" i="1"/>
  <c r="H45" i="1"/>
  <c r="H36" i="1"/>
  <c r="H38" i="1"/>
  <c r="H40" i="1"/>
  <c r="H35" i="1"/>
  <c r="F73" i="1" l="1"/>
  <c r="F71" i="1"/>
  <c r="F70" i="1"/>
  <c r="F68" i="1"/>
  <c r="F66" i="1"/>
  <c r="F65" i="1"/>
  <c r="F63" i="1"/>
  <c r="F62" i="1"/>
  <c r="F61" i="1"/>
  <c r="F60" i="1"/>
  <c r="F59" i="1"/>
  <c r="F57" i="1"/>
  <c r="F55" i="1"/>
  <c r="F54" i="1"/>
  <c r="F53" i="1"/>
  <c r="F51" i="1"/>
  <c r="F50" i="1"/>
  <c r="F49" i="1"/>
  <c r="F48" i="1"/>
  <c r="F47" i="1"/>
  <c r="F45" i="1"/>
  <c r="F44" i="1"/>
  <c r="F36" i="1"/>
  <c r="F37" i="1"/>
  <c r="F38" i="1"/>
  <c r="F39" i="1"/>
  <c r="F40" i="1"/>
  <c r="H72" i="1" l="1"/>
  <c r="F72" i="1"/>
  <c r="H69" i="1"/>
  <c r="F69" i="1"/>
  <c r="F67" i="1"/>
  <c r="H64" i="1"/>
  <c r="F64" i="1"/>
  <c r="H58" i="1"/>
  <c r="F58" i="1"/>
  <c r="F56" i="1"/>
  <c r="H52" i="1"/>
  <c r="F52" i="1"/>
  <c r="H46" i="1"/>
  <c r="F46" i="1"/>
  <c r="F43" i="1"/>
  <c r="H34" i="1"/>
  <c r="F74" i="1" l="1"/>
</calcChain>
</file>

<file path=xl/sharedStrings.xml><?xml version="1.0" encoding="utf-8"?>
<sst xmlns="http://schemas.openxmlformats.org/spreadsheetml/2006/main" count="159" uniqueCount="82">
  <si>
    <t>ВСЕГО ДОХОДОВ</t>
  </si>
  <si>
    <t>Налоговые и неналоговые доходы</t>
  </si>
  <si>
    <t>Безвозмездные поступления</t>
  </si>
  <si>
    <t>ВСЕГО РАСХОДОВ</t>
  </si>
  <si>
    <t>-</t>
  </si>
  <si>
    <t>Объем муниципального долга на конец периода</t>
  </si>
  <si>
    <t>В % от утвержденного объема налоговых и неналоговых доходов</t>
  </si>
  <si>
    <t>Налоговые доходы</t>
  </si>
  <si>
    <t>в том числе: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</si>
  <si>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</si>
  <si>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</si>
  <si>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системой налогообложения</t>
  </si>
  <si>
    <t>Неналоговые доходы</t>
  </si>
  <si>
    <r>
      <t xml:space="preserve">Налоговые и неналоговые доходы, </t>
    </r>
    <r>
      <rPr>
        <b/>
        <i/>
        <sz val="12"/>
        <color theme="1"/>
        <rFont val="Times New Roman"/>
        <family val="1"/>
        <charset val="204"/>
      </rPr>
      <t>в том числе:</t>
    </r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</si>
  <si>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</si>
  <si>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</si>
  <si>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</si>
  <si>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</si>
  <si>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</si>
  <si>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</si>
  <si>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</si>
  <si>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</si>
  <si>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</si>
  <si>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</si>
  <si>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</si>
  <si>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</si>
  <si>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</si>
  <si>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</si>
  <si>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</si>
  <si>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</si>
  <si>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</si>
  <si>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</si>
  <si>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</si>
  <si>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</si>
  <si>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</si>
  <si>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</si>
  <si>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</si>
  <si>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</si>
  <si>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</si>
  <si>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</si>
  <si>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</si>
  <si>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</si>
  <si>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</si>
  <si>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</si>
  <si>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</si>
  <si>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</si>
  <si>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</si>
  <si>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</si>
  <si>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</si>
  <si>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</si>
  <si>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</si>
  <si>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</si>
  <si>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</si>
  <si>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Всего расходы</t>
  </si>
  <si>
    <t>01</t>
  </si>
  <si>
    <t>03</t>
  </si>
  <si>
    <t>00</t>
  </si>
  <si>
    <t>02</t>
  </si>
  <si>
    <t>04</t>
  </si>
  <si>
    <t>05</t>
  </si>
  <si>
    <t>06</t>
  </si>
  <si>
    <t>08</t>
  </si>
  <si>
    <t>09</t>
  </si>
  <si>
    <t>07</t>
  </si>
  <si>
    <t>10</t>
  </si>
  <si>
    <t>Дефицит (-) Профицит (+)</t>
  </si>
  <si>
    <t>Прочие налоговые доходы</t>
  </si>
  <si>
    <t>Налог на имущество физических лиц</t>
  </si>
  <si>
    <t>Земельный налог</t>
  </si>
  <si>
    <t>Информация по расходам бюджета  Бабаевского муниципального округа</t>
  </si>
  <si>
    <t>Основные показатели бюджета Бабаевского муниципального округа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</si>
  <si>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</si>
  <si>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</si>
  <si>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 безопасность</t>
  </si>
  <si>
    <t xml:space="preserve">Поступление налоговых и неналоговых доходов в бюджет Бабаевского муниципального округа </t>
  </si>
  <si>
    <t>План на 2024 год</t>
  </si>
  <si>
    <t>В % от плана на 2024 год</t>
  </si>
  <si>
    <t>В % к аналогичному периоду 2023 года</t>
  </si>
  <si>
    <t>В % от плана на 2024 года</t>
  </si>
  <si>
    <t>по состоянию на 01.10.2024 (тыс.руб.)</t>
  </si>
  <si>
    <t>Факт на 01.10.2024 года</t>
  </si>
  <si>
    <t>по состоянию на 1 октября 2024 года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</si>
</sst>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right" vertical="center" wrapText="1"/>
    </xf>
    <xf numFmtId="49" fontId="5" fillId="6" borderId="1" xfId="0" applyNumberFormat="1" applyFont="1" applyFill="1" applyBorder="1" applyAlignment="1">
      <alignment horizontal="right" vertical="center" wrapText="1"/>
    </xf>
    <xf numFmtId="164" fontId="11" fillId="6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 applyProtection="1">
      <alignment horizontal="right" vertical="center"/>
      <protection hidden="1"/>
    </xf>
    <xf numFmtId="0" fontId="3" fillId="5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6" fontId="13" fillId="6" borderId="1" xfId="0" applyNumberFormat="1" applyFont="1" applyFill="1" applyBorder="1" applyAlignment="1">
      <alignment horizontal="center" vertical="center" wrapText="1"/>
    </xf>
    <xf numFmtId="166" fontId="15" fillId="4" borderId="1" xfId="0" applyNumberFormat="1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65" fontId="15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0" fontId="10" fillId="6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6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CFFCC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zoomScale="110" zoomScaleNormal="100" zoomScaleSheetLayoutView="110" workbookViewId="0">
      <selection activeCell="E34" sqref="E34"/>
    </sheetView>
  </sheetViews>
  <sheetFormatPr defaultRowHeight="15" x14ac:dyDescent="0.25"/>
  <cols>
    <col min="1" max="1" width="23.7109375" customWidth="1"/>
    <col min="2" max="2" width="14.7109375" customWidth="1"/>
    <col min="3" max="3" width="13.85546875" customWidth="1"/>
    <col min="4" max="5" width="19.85546875" customWidth="1"/>
    <col min="6" max="6" width="16.85546875" bestFit="1" customWidth="1"/>
    <col min="7" max="7" width="13.5703125" hidden="1" customWidth="1"/>
    <col min="8" max="8" width="20" bestFit="1" customWidth="1"/>
  </cols>
  <sheetData>
    <row r="1" spans="1:8" ht="18.75" x14ac:dyDescent="0.25">
      <c r="A1" s="47" t="s">
        <v>70</v>
      </c>
      <c r="B1" s="47"/>
      <c r="C1" s="47"/>
      <c r="D1" s="47"/>
      <c r="E1" s="47"/>
      <c r="F1" s="48"/>
      <c r="G1" s="48"/>
      <c r="H1" s="48"/>
    </row>
    <row r="2" spans="1:8" ht="18.75" x14ac:dyDescent="0.25">
      <c r="A2" s="47" t="s">
        <v>79</v>
      </c>
      <c r="B2" s="47"/>
      <c r="C2" s="47"/>
      <c r="D2" s="47"/>
      <c r="E2" s="47"/>
      <c r="F2" s="48"/>
      <c r="G2" s="48"/>
      <c r="H2" s="48"/>
    </row>
    <row r="3" spans="1:8" x14ac:dyDescent="0.25">
      <c r="A3" s="1"/>
      <c r="B3" s="4"/>
      <c r="C3" s="4"/>
      <c r="D3" s="4"/>
      <c r="E3" s="4"/>
    </row>
    <row r="4" spans="1:8" ht="47.25" x14ac:dyDescent="0.25">
      <c r="A4" s="49"/>
      <c r="B4" s="50"/>
      <c r="C4" s="51"/>
      <c r="D4" s="6" t="s">
        <v>75</v>
      </c>
      <c r="E4" s="6" t="s">
        <v>80</v>
      </c>
      <c r="F4" s="6" t="s">
        <v>76</v>
      </c>
      <c r="G4" s="33"/>
      <c r="H4" s="6" t="s">
        <v>77</v>
      </c>
    </row>
    <row r="5" spans="1:8" ht="25.15" customHeight="1" x14ac:dyDescent="0.25">
      <c r="A5" s="52" t="s">
        <v>0</v>
      </c>
      <c r="B5" s="43"/>
      <c r="C5" s="44"/>
      <c r="D5" s="20">
        <f>D6+D7</f>
        <v>1242310.5</v>
      </c>
      <c r="E5" s="20">
        <f>E6+E7</f>
        <v>858254.79999999993</v>
      </c>
      <c r="F5" s="22">
        <f>E5/D5</f>
        <v>0.69085369559381482</v>
      </c>
      <c r="G5" s="34">
        <f>G6+G7</f>
        <v>697422.3</v>
      </c>
      <c r="H5" s="22">
        <f>E5/G5</f>
        <v>1.2306099188397042</v>
      </c>
    </row>
    <row r="6" spans="1:8" ht="15.75" x14ac:dyDescent="0.25">
      <c r="A6" s="53" t="s">
        <v>1</v>
      </c>
      <c r="B6" s="43"/>
      <c r="C6" s="44"/>
      <c r="D6" s="21">
        <v>385530</v>
      </c>
      <c r="E6" s="21">
        <v>284343.59999999998</v>
      </c>
      <c r="F6" s="23">
        <f t="shared" ref="F6:F9" si="0">E6/D6</f>
        <v>0.73753949109018746</v>
      </c>
      <c r="G6" s="36">
        <v>262391.90000000002</v>
      </c>
      <c r="H6" s="23">
        <f>E6/G6</f>
        <v>1.0836599757843133</v>
      </c>
    </row>
    <row r="7" spans="1:8" ht="15.75" x14ac:dyDescent="0.25">
      <c r="A7" s="53" t="s">
        <v>2</v>
      </c>
      <c r="B7" s="43"/>
      <c r="C7" s="44"/>
      <c r="D7" s="21">
        <v>856780.5</v>
      </c>
      <c r="E7" s="21">
        <v>573911.19999999995</v>
      </c>
      <c r="F7" s="23">
        <f t="shared" si="0"/>
        <v>0.66984624416638794</v>
      </c>
      <c r="G7" s="36">
        <v>435030.4</v>
      </c>
      <c r="H7" s="23">
        <f>E7/G7</f>
        <v>1.3192438965184961</v>
      </c>
    </row>
    <row r="8" spans="1:8" ht="15.75" x14ac:dyDescent="0.25">
      <c r="A8" s="52" t="s">
        <v>3</v>
      </c>
      <c r="B8" s="54"/>
      <c r="C8" s="55"/>
      <c r="D8" s="32">
        <v>1276542.5</v>
      </c>
      <c r="E8" s="32">
        <v>860480</v>
      </c>
      <c r="F8" s="22">
        <f t="shared" si="0"/>
        <v>0.67407078103549234</v>
      </c>
      <c r="G8" s="37">
        <v>679364.2</v>
      </c>
      <c r="H8" s="22">
        <f>E8/G8</f>
        <v>1.2665960319957985</v>
      </c>
    </row>
    <row r="9" spans="1:8" ht="15.75" x14ac:dyDescent="0.25">
      <c r="A9" s="56" t="s">
        <v>65</v>
      </c>
      <c r="B9" s="43"/>
      <c r="C9" s="44"/>
      <c r="D9" s="30">
        <f>D5-D8</f>
        <v>-34232</v>
      </c>
      <c r="E9" s="30">
        <f>E5-E8</f>
        <v>-2225.2000000000698</v>
      </c>
      <c r="F9" s="27">
        <f t="shared" si="0"/>
        <v>6.5003505491939409E-2</v>
      </c>
      <c r="G9" s="38"/>
      <c r="H9" s="31" t="s">
        <v>4</v>
      </c>
    </row>
    <row r="10" spans="1:8" ht="15.75" x14ac:dyDescent="0.25">
      <c r="A10" s="57" t="s">
        <v>5</v>
      </c>
      <c r="B10" s="43"/>
      <c r="C10" s="44"/>
      <c r="D10" s="19" t="s">
        <v>4</v>
      </c>
      <c r="E10" s="19" t="s">
        <v>4</v>
      </c>
      <c r="F10" s="19" t="s">
        <v>4</v>
      </c>
      <c r="H10" s="19" t="s">
        <v>4</v>
      </c>
    </row>
    <row r="11" spans="1:8" ht="31.5" customHeight="1" x14ac:dyDescent="0.25">
      <c r="A11" s="57" t="s">
        <v>6</v>
      </c>
      <c r="B11" s="43"/>
      <c r="C11" s="44"/>
      <c r="D11" s="19" t="s">
        <v>4</v>
      </c>
      <c r="E11" s="19" t="s">
        <v>4</v>
      </c>
      <c r="F11" s="19" t="s">
        <v>4</v>
      </c>
      <c r="H11" s="19" t="s">
        <v>4</v>
      </c>
    </row>
    <row r="12" spans="1:8" x14ac:dyDescent="0.25">
      <c r="A12" s="1"/>
      <c r="B12" s="4"/>
      <c r="C12" s="4"/>
      <c r="D12" s="4"/>
      <c r="E12" s="4"/>
    </row>
    <row r="14" spans="1:8" ht="18.75" x14ac:dyDescent="0.25">
      <c r="A14" s="47" t="s">
        <v>74</v>
      </c>
      <c r="B14" s="47"/>
      <c r="C14" s="47"/>
      <c r="D14" s="47"/>
      <c r="E14" s="47"/>
      <c r="F14" s="48"/>
      <c r="G14" s="48"/>
      <c r="H14" s="48"/>
    </row>
    <row r="15" spans="1:8" ht="18.75" x14ac:dyDescent="0.25">
      <c r="A15" s="47" t="s">
        <v>81</v>
      </c>
      <c r="B15" s="47"/>
      <c r="C15" s="47"/>
      <c r="D15" s="47"/>
      <c r="E15" s="47"/>
      <c r="F15" s="48"/>
      <c r="G15" s="48"/>
      <c r="H15" s="48"/>
    </row>
    <row r="16" spans="1:8" ht="15.75" x14ac:dyDescent="0.25">
      <c r="A16" s="5"/>
      <c r="B16" s="3"/>
      <c r="C16" s="3"/>
      <c r="D16" s="3"/>
      <c r="E16" s="3"/>
    </row>
    <row r="17" spans="1:8" ht="47.25" x14ac:dyDescent="0.25">
      <c r="A17" s="58"/>
      <c r="B17" s="50"/>
      <c r="C17" s="51"/>
      <c r="D17" s="6" t="s">
        <v>75</v>
      </c>
      <c r="E17" s="6" t="s">
        <v>80</v>
      </c>
      <c r="F17" s="6" t="s">
        <v>76</v>
      </c>
      <c r="G17" s="33"/>
      <c r="H17" s="6" t="s">
        <v>77</v>
      </c>
    </row>
    <row r="18" spans="1:8" ht="15.75" customHeight="1" x14ac:dyDescent="0.25">
      <c r="A18" s="52" t="s">
        <v>13</v>
      </c>
      <c r="B18" s="43"/>
      <c r="C18" s="44"/>
      <c r="D18" s="20">
        <f>D19+D27</f>
        <v>385530</v>
      </c>
      <c r="E18" s="20">
        <f>E19+E27</f>
        <v>284343.60000000003</v>
      </c>
      <c r="F18" s="22">
        <f>E18/D18</f>
        <v>0.73753949109018757</v>
      </c>
      <c r="G18" s="34">
        <f>G19+G27</f>
        <v>262391.90000000002</v>
      </c>
      <c r="H18" s="22">
        <f>E18/G18</f>
        <v>1.0836599757843135</v>
      </c>
    </row>
    <row r="19" spans="1:8" ht="15.75" x14ac:dyDescent="0.25">
      <c r="A19" s="45" t="s">
        <v>7</v>
      </c>
      <c r="B19" s="43"/>
      <c r="C19" s="44"/>
      <c r="D19" s="29">
        <f>D21+D22+D23+D24+D25+D26</f>
        <v>365210</v>
      </c>
      <c r="E19" s="29">
        <f>E21+E22+E23+E24+E25+E26</f>
        <v>265183.30000000005</v>
      </c>
      <c r="F19" s="26">
        <f>E19/D19</f>
        <v>0.72611182607267066</v>
      </c>
      <c r="G19" s="29">
        <f>G21+G22+G23+G24+G25+G26</f>
        <v>245664.1</v>
      </c>
      <c r="H19" s="26">
        <f>E19/G19</f>
        <v>1.0794548328388236</v>
      </c>
    </row>
    <row r="20" spans="1:8" x14ac:dyDescent="0.25">
      <c r="A20" s="59" t="s">
        <v>8</v>
      </c>
      <c r="B20" s="60"/>
      <c r="C20" s="60"/>
      <c r="D20" s="61"/>
      <c r="E20" s="61"/>
      <c r="F20" s="61"/>
      <c r="G20" s="61"/>
      <c r="H20" s="62"/>
    </row>
    <row r="21" spans="1:8" ht="15.75" x14ac:dyDescent="0.25">
      <c r="A21" s="42" t="s">
        <v>9</v>
      </c>
      <c r="B21" s="43"/>
      <c r="C21" s="44"/>
      <c r="D21" s="24">
        <v>266248</v>
      </c>
      <c r="E21" s="24">
        <v>195814.9</v>
      </c>
      <c r="F21" s="28">
        <f>E21/D21</f>
        <v>0.73546054806045491</v>
      </c>
      <c r="G21" s="35">
        <v>181812.1</v>
      </c>
      <c r="H21" s="25">
        <f t="shared" ref="H21:H27" si="1">E21/G21</f>
        <v>1.0770179762513055</v>
      </c>
    </row>
    <row r="22" spans="1:8" ht="15.75" x14ac:dyDescent="0.25">
      <c r="A22" s="42" t="s">
        <v>10</v>
      </c>
      <c r="B22" s="43"/>
      <c r="C22" s="44"/>
      <c r="D22" s="24">
        <v>31481</v>
      </c>
      <c r="E22" s="24">
        <v>21568.6</v>
      </c>
      <c r="F22" s="28">
        <f t="shared" ref="F22:F25" si="2">E22/D22</f>
        <v>0.68513071376385748</v>
      </c>
      <c r="G22" s="35">
        <v>26544.9</v>
      </c>
      <c r="H22" s="25">
        <f t="shared" si="1"/>
        <v>0.81253272756725392</v>
      </c>
    </row>
    <row r="23" spans="1:8" ht="32.25" customHeight="1" x14ac:dyDescent="0.25">
      <c r="A23" s="42" t="s">
        <v>11</v>
      </c>
      <c r="B23" s="43"/>
      <c r="C23" s="44"/>
      <c r="D23" s="24">
        <v>43342</v>
      </c>
      <c r="E23" s="24">
        <v>34972.199999999997</v>
      </c>
      <c r="F23" s="28">
        <f t="shared" si="2"/>
        <v>0.80688939135249871</v>
      </c>
      <c r="G23" s="35">
        <v>30749.4</v>
      </c>
      <c r="H23" s="25">
        <f t="shared" si="1"/>
        <v>1.1373295088684656</v>
      </c>
    </row>
    <row r="24" spans="1:8" ht="15.75" x14ac:dyDescent="0.25">
      <c r="A24" s="42" t="s">
        <v>67</v>
      </c>
      <c r="B24" s="43"/>
      <c r="C24" s="44"/>
      <c r="D24" s="24">
        <v>10100</v>
      </c>
      <c r="E24" s="24">
        <v>3826.7</v>
      </c>
      <c r="F24" s="28">
        <f t="shared" si="2"/>
        <v>0.37888118811881188</v>
      </c>
      <c r="G24" s="35">
        <v>436</v>
      </c>
      <c r="H24" s="25">
        <f t="shared" si="1"/>
        <v>8.7768348623853214</v>
      </c>
    </row>
    <row r="25" spans="1:8" ht="15.75" x14ac:dyDescent="0.25">
      <c r="A25" s="42" t="s">
        <v>68</v>
      </c>
      <c r="B25" s="43"/>
      <c r="C25" s="44"/>
      <c r="D25" s="24">
        <v>7025</v>
      </c>
      <c r="E25" s="24">
        <v>2345.6</v>
      </c>
      <c r="F25" s="28">
        <f t="shared" si="2"/>
        <v>0.33389323843416369</v>
      </c>
      <c r="G25" s="35">
        <v>3343</v>
      </c>
      <c r="H25" s="25">
        <f t="shared" si="1"/>
        <v>0.70164522883637448</v>
      </c>
    </row>
    <row r="26" spans="1:8" ht="15.75" x14ac:dyDescent="0.25">
      <c r="A26" s="42" t="s">
        <v>66</v>
      </c>
      <c r="B26" s="43"/>
      <c r="C26" s="44"/>
      <c r="D26" s="24">
        <v>7014</v>
      </c>
      <c r="E26" s="24">
        <v>6655.3</v>
      </c>
      <c r="F26" s="28">
        <f t="shared" ref="F26:F27" si="3">E26/D26</f>
        <v>0.9488594240091246</v>
      </c>
      <c r="G26" s="35">
        <v>2778.7</v>
      </c>
      <c r="H26" s="25">
        <f t="shared" si="1"/>
        <v>2.3951128225429161</v>
      </c>
    </row>
    <row r="27" spans="1:8" ht="15.75" x14ac:dyDescent="0.25">
      <c r="A27" s="45" t="s">
        <v>12</v>
      </c>
      <c r="B27" s="43"/>
      <c r="C27" s="44"/>
      <c r="D27" s="29">
        <v>20320</v>
      </c>
      <c r="E27" s="29">
        <v>19160.3</v>
      </c>
      <c r="F27" s="26">
        <f t="shared" si="3"/>
        <v>0.94292814960629923</v>
      </c>
      <c r="G27" s="34">
        <v>16727.8</v>
      </c>
      <c r="H27" s="26">
        <f t="shared" si="1"/>
        <v>1.1454166118676694</v>
      </c>
    </row>
    <row r="30" spans="1:8" ht="18.75" x14ac:dyDescent="0.25">
      <c r="A30" s="46" t="s">
        <v>69</v>
      </c>
      <c r="B30" s="46"/>
      <c r="C30" s="46"/>
      <c r="D30" s="46"/>
      <c r="E30" s="46"/>
      <c r="F30" s="46"/>
      <c r="G30" s="46"/>
      <c r="H30" s="46"/>
    </row>
    <row r="31" spans="1:8" ht="18.75" x14ac:dyDescent="0.25">
      <c r="A31" s="47" t="s">
        <v>81</v>
      </c>
      <c r="B31" s="47"/>
      <c r="C31" s="47"/>
      <c r="D31" s="47"/>
      <c r="E31" s="47"/>
      <c r="F31" s="48"/>
      <c r="G31" s="48"/>
      <c r="H31" s="48"/>
    </row>
    <row r="32" spans="1:8" ht="15.75" x14ac:dyDescent="0.25">
      <c r="A32" s="2"/>
      <c r="B32" s="3"/>
      <c r="C32" s="3"/>
      <c r="D32" s="3"/>
      <c r="E32" s="3"/>
      <c r="F32" s="3"/>
      <c r="G32" s="3"/>
      <c r="H32" s="3"/>
    </row>
    <row r="33" spans="1:8" ht="47.25" x14ac:dyDescent="0.25">
      <c r="A33" s="7"/>
      <c r="B33" s="6" t="s">
        <v>14</v>
      </c>
      <c r="C33" s="6" t="s">
        <v>15</v>
      </c>
      <c r="D33" s="6" t="s">
        <v>75</v>
      </c>
      <c r="E33" s="6" t="s">
        <v>80</v>
      </c>
      <c r="F33" s="6" t="s">
        <v>78</v>
      </c>
      <c r="G33" s="6"/>
      <c r="H33" s="6" t="s">
        <v>77</v>
      </c>
    </row>
    <row r="34" spans="1:8" ht="25.5" x14ac:dyDescent="0.25">
      <c r="A34" s="8" t="s">
        <v>16</v>
      </c>
      <c r="B34" s="9" t="s">
        <v>54</v>
      </c>
      <c r="C34" s="9" t="s">
        <v>56</v>
      </c>
      <c r="D34" s="10">
        <v>148696.79999999999</v>
      </c>
      <c r="E34" s="10">
        <v>106920.1</v>
      </c>
      <c r="F34" s="10">
        <f>E34/D34*100</f>
        <v>71.904775354950488</v>
      </c>
      <c r="G34" s="10">
        <f>G35+G36+G37+G38+G39+G40</f>
        <v>92918.8</v>
      </c>
      <c r="H34" s="10">
        <f>E34/G34*100</f>
        <v>115.06831771396099</v>
      </c>
    </row>
    <row r="35" spans="1:8" ht="64.900000000000006" customHeight="1" x14ac:dyDescent="0.25">
      <c r="A35" s="11" t="s">
        <v>17</v>
      </c>
      <c r="B35" s="12" t="s">
        <v>54</v>
      </c>
      <c r="C35" s="12" t="s">
        <v>57</v>
      </c>
      <c r="D35" s="14">
        <v>5886.3</v>
      </c>
      <c r="E35" s="18">
        <v>5262.8</v>
      </c>
      <c r="F35" s="14">
        <f>E35/D35*100</f>
        <v>89.407607495370613</v>
      </c>
      <c r="G35" s="18">
        <v>4138.3999999999996</v>
      </c>
      <c r="H35" s="14">
        <f>E35/G35*100</f>
        <v>127.16992074231588</v>
      </c>
    </row>
    <row r="36" spans="1:8" ht="102" x14ac:dyDescent="0.25">
      <c r="A36" s="11" t="s">
        <v>18</v>
      </c>
      <c r="B36" s="12" t="s">
        <v>54</v>
      </c>
      <c r="C36" s="12" t="s">
        <v>58</v>
      </c>
      <c r="D36" s="14">
        <v>78116.399999999994</v>
      </c>
      <c r="E36" s="18">
        <v>56978.5</v>
      </c>
      <c r="F36" s="14">
        <f t="shared" ref="F36:F71" si="4">E36/D36*100</f>
        <v>72.940509291262785</v>
      </c>
      <c r="G36" s="18">
        <v>51484.9</v>
      </c>
      <c r="H36" s="14">
        <f t="shared" ref="H36:H66" si="5">E36/G36*100</f>
        <v>110.67031304324179</v>
      </c>
    </row>
    <row r="37" spans="1:8" ht="15.75" x14ac:dyDescent="0.25">
      <c r="A37" s="11" t="s">
        <v>19</v>
      </c>
      <c r="B37" s="12" t="s">
        <v>54</v>
      </c>
      <c r="C37" s="12" t="s">
        <v>59</v>
      </c>
      <c r="D37" s="14">
        <v>2</v>
      </c>
      <c r="E37" s="18">
        <v>0</v>
      </c>
      <c r="F37" s="14">
        <f t="shared" si="4"/>
        <v>0</v>
      </c>
      <c r="G37" s="18">
        <v>0.6</v>
      </c>
      <c r="H37" s="14">
        <v>0</v>
      </c>
    </row>
    <row r="38" spans="1:8" ht="78" customHeight="1" x14ac:dyDescent="0.25">
      <c r="A38" s="11" t="s">
        <v>20</v>
      </c>
      <c r="B38" s="12" t="s">
        <v>54</v>
      </c>
      <c r="C38" s="12" t="s">
        <v>60</v>
      </c>
      <c r="D38" s="14">
        <v>9083.5</v>
      </c>
      <c r="E38" s="18">
        <v>6347.8</v>
      </c>
      <c r="F38" s="14">
        <f t="shared" si="4"/>
        <v>69.882754444872575</v>
      </c>
      <c r="G38" s="18">
        <v>5286</v>
      </c>
      <c r="H38" s="14">
        <f t="shared" si="5"/>
        <v>120.08702232311768</v>
      </c>
    </row>
    <row r="39" spans="1:8" ht="15.75" x14ac:dyDescent="0.25">
      <c r="A39" s="11" t="s">
        <v>21</v>
      </c>
      <c r="B39" s="12" t="s">
        <v>54</v>
      </c>
      <c r="C39" s="12">
        <v>11</v>
      </c>
      <c r="D39" s="14">
        <v>2160</v>
      </c>
      <c r="E39" s="18">
        <v>0</v>
      </c>
      <c r="F39" s="14">
        <f t="shared" si="4"/>
        <v>0</v>
      </c>
      <c r="G39" s="18">
        <v>0</v>
      </c>
      <c r="H39" s="14">
        <v>0</v>
      </c>
    </row>
    <row r="40" spans="1:8" ht="38.25" x14ac:dyDescent="0.25">
      <c r="A40" s="11" t="s">
        <v>22</v>
      </c>
      <c r="B40" s="12" t="s">
        <v>54</v>
      </c>
      <c r="C40" s="12">
        <v>13</v>
      </c>
      <c r="D40" s="14">
        <v>53448.6</v>
      </c>
      <c r="E40" s="18">
        <v>38331</v>
      </c>
      <c r="F40" s="14">
        <f t="shared" si="4"/>
        <v>71.71562959553664</v>
      </c>
      <c r="G40" s="18">
        <v>32008.9</v>
      </c>
      <c r="H40" s="14">
        <f t="shared" si="5"/>
        <v>119.75106923386933</v>
      </c>
    </row>
    <row r="41" spans="1:8" ht="15.75" x14ac:dyDescent="0.25">
      <c r="A41" s="8" t="s">
        <v>71</v>
      </c>
      <c r="B41" s="39" t="s">
        <v>57</v>
      </c>
      <c r="C41" s="39" t="s">
        <v>56</v>
      </c>
      <c r="D41" s="40">
        <v>400.3</v>
      </c>
      <c r="E41" s="40">
        <v>237.4</v>
      </c>
      <c r="F41" s="40">
        <f t="shared" si="4"/>
        <v>59.305520859355489</v>
      </c>
      <c r="G41" s="40">
        <f>G42</f>
        <v>171.3</v>
      </c>
      <c r="H41" s="40">
        <f t="shared" si="5"/>
        <v>138.58727378867485</v>
      </c>
    </row>
    <row r="42" spans="1:8" ht="25.5" x14ac:dyDescent="0.25">
      <c r="A42" s="11" t="s">
        <v>72</v>
      </c>
      <c r="B42" s="12" t="s">
        <v>57</v>
      </c>
      <c r="C42" s="12" t="s">
        <v>55</v>
      </c>
      <c r="D42" s="14">
        <v>400.3</v>
      </c>
      <c r="E42" s="18">
        <v>237.4</v>
      </c>
      <c r="F42" s="14">
        <f t="shared" si="4"/>
        <v>59.305520859355489</v>
      </c>
      <c r="G42" s="18">
        <v>171.3</v>
      </c>
      <c r="H42" s="14">
        <f t="shared" si="5"/>
        <v>138.58727378867485</v>
      </c>
    </row>
    <row r="43" spans="1:8" ht="51" x14ac:dyDescent="0.25">
      <c r="A43" s="8" t="s">
        <v>23</v>
      </c>
      <c r="B43" s="9" t="s">
        <v>55</v>
      </c>
      <c r="C43" s="9" t="s">
        <v>56</v>
      </c>
      <c r="D43" s="10">
        <v>4472.8</v>
      </c>
      <c r="E43" s="10">
        <v>2179.5</v>
      </c>
      <c r="F43" s="10">
        <f>E43/D43*100</f>
        <v>48.727866213557505</v>
      </c>
      <c r="G43" s="10">
        <f>G44+G45</f>
        <v>4515.8</v>
      </c>
      <c r="H43" s="40">
        <f t="shared" si="5"/>
        <v>48.263873510784357</v>
      </c>
    </row>
    <row r="44" spans="1:8" ht="76.5" x14ac:dyDescent="0.25">
      <c r="A44" s="11" t="s">
        <v>73</v>
      </c>
      <c r="B44" s="12" t="s">
        <v>55</v>
      </c>
      <c r="C44" s="12" t="s">
        <v>64</v>
      </c>
      <c r="D44" s="14">
        <v>2766.8</v>
      </c>
      <c r="E44" s="18">
        <v>1076.9000000000001</v>
      </c>
      <c r="F44" s="14">
        <f t="shared" si="4"/>
        <v>38.92222061587394</v>
      </c>
      <c r="G44" s="18">
        <v>3554.4</v>
      </c>
      <c r="H44" s="14">
        <f t="shared" si="5"/>
        <v>30.297659239252759</v>
      </c>
    </row>
    <row r="45" spans="1:8" ht="63.75" x14ac:dyDescent="0.25">
      <c r="A45" s="11" t="s">
        <v>24</v>
      </c>
      <c r="B45" s="12" t="s">
        <v>55</v>
      </c>
      <c r="C45" s="12">
        <v>14</v>
      </c>
      <c r="D45" s="14">
        <v>1706</v>
      </c>
      <c r="E45" s="18">
        <v>1102.5999999999999</v>
      </c>
      <c r="F45" s="14">
        <f t="shared" si="4"/>
        <v>64.630715123094944</v>
      </c>
      <c r="G45" s="18">
        <v>961.4</v>
      </c>
      <c r="H45" s="14">
        <f t="shared" si="5"/>
        <v>114.68691491574785</v>
      </c>
    </row>
    <row r="46" spans="1:8" ht="15.75" x14ac:dyDescent="0.25">
      <c r="A46" s="8" t="s">
        <v>25</v>
      </c>
      <c r="B46" s="9" t="s">
        <v>58</v>
      </c>
      <c r="C46" s="9" t="s">
        <v>56</v>
      </c>
      <c r="D46" s="10">
        <v>110619.9</v>
      </c>
      <c r="E46" s="10">
        <v>89548.1</v>
      </c>
      <c r="F46" s="10">
        <f>E46/D46*100</f>
        <v>80.951167014253329</v>
      </c>
      <c r="G46" s="10">
        <f>G47+G48+G49+G50+G51+0.1</f>
        <v>36044.199999999997</v>
      </c>
      <c r="H46" s="10">
        <f t="shared" ref="H46:H73" si="6">E46/G46*100</f>
        <v>248.43969348744045</v>
      </c>
    </row>
    <row r="47" spans="1:8" ht="25.5" x14ac:dyDescent="0.25">
      <c r="A47" s="11" t="s">
        <v>26</v>
      </c>
      <c r="B47" s="12" t="s">
        <v>58</v>
      </c>
      <c r="C47" s="12" t="s">
        <v>54</v>
      </c>
      <c r="D47" s="14">
        <v>981</v>
      </c>
      <c r="E47" s="18">
        <v>745.7</v>
      </c>
      <c r="F47" s="14">
        <f t="shared" si="4"/>
        <v>76.014271151885836</v>
      </c>
      <c r="G47" s="18">
        <v>654.20000000000005</v>
      </c>
      <c r="H47" s="14">
        <f t="shared" si="5"/>
        <v>113.98654845612964</v>
      </c>
    </row>
    <row r="48" spans="1:8" ht="25.5" x14ac:dyDescent="0.25">
      <c r="A48" s="11" t="s">
        <v>27</v>
      </c>
      <c r="B48" s="12" t="s">
        <v>58</v>
      </c>
      <c r="C48" s="12" t="s">
        <v>59</v>
      </c>
      <c r="D48" s="14">
        <v>1700.8</v>
      </c>
      <c r="E48" s="18">
        <v>1000.8</v>
      </c>
      <c r="F48" s="14">
        <f t="shared" si="4"/>
        <v>58.842897460018818</v>
      </c>
      <c r="G48" s="18">
        <v>1832.3</v>
      </c>
      <c r="H48" s="14">
        <v>0</v>
      </c>
    </row>
    <row r="49" spans="1:8" ht="15.75" x14ac:dyDescent="0.25">
      <c r="A49" s="11" t="s">
        <v>28</v>
      </c>
      <c r="B49" s="12" t="s">
        <v>58</v>
      </c>
      <c r="C49" s="12" t="s">
        <v>61</v>
      </c>
      <c r="D49" s="14">
        <v>6717.9</v>
      </c>
      <c r="E49" s="18">
        <v>3820.7</v>
      </c>
      <c r="F49" s="14">
        <f t="shared" si="4"/>
        <v>56.873427708063531</v>
      </c>
      <c r="G49" s="18">
        <v>3285.7</v>
      </c>
      <c r="H49" s="14" t="s">
        <v>4</v>
      </c>
    </row>
    <row r="50" spans="1:8" ht="25.5" x14ac:dyDescent="0.25">
      <c r="A50" s="11" t="s">
        <v>29</v>
      </c>
      <c r="B50" s="12" t="s">
        <v>58</v>
      </c>
      <c r="C50" s="12" t="s">
        <v>62</v>
      </c>
      <c r="D50" s="14">
        <v>97708.2</v>
      </c>
      <c r="E50" s="18">
        <v>82887.7</v>
      </c>
      <c r="F50" s="14">
        <f t="shared" si="4"/>
        <v>84.831876956079427</v>
      </c>
      <c r="G50" s="18">
        <v>27536.3</v>
      </c>
      <c r="H50" s="14">
        <f t="shared" si="5"/>
        <v>301.01248170596631</v>
      </c>
    </row>
    <row r="51" spans="1:8" ht="25.5" x14ac:dyDescent="0.25">
      <c r="A51" s="11" t="s">
        <v>30</v>
      </c>
      <c r="B51" s="12" t="s">
        <v>58</v>
      </c>
      <c r="C51" s="12">
        <v>12</v>
      </c>
      <c r="D51" s="14">
        <v>3512</v>
      </c>
      <c r="E51" s="18">
        <v>1093.2</v>
      </c>
      <c r="F51" s="14">
        <f t="shared" si="4"/>
        <v>31.127562642369021</v>
      </c>
      <c r="G51" s="18">
        <v>2735.6</v>
      </c>
      <c r="H51" s="14">
        <v>0</v>
      </c>
    </row>
    <row r="52" spans="1:8" ht="25.5" x14ac:dyDescent="0.25">
      <c r="A52" s="8" t="s">
        <v>31</v>
      </c>
      <c r="B52" s="9" t="s">
        <v>59</v>
      </c>
      <c r="C52" s="9" t="s">
        <v>56</v>
      </c>
      <c r="D52" s="10">
        <v>112398.9</v>
      </c>
      <c r="E52" s="10">
        <v>78318.8</v>
      </c>
      <c r="F52" s="10">
        <f>E52/D52*100</f>
        <v>69.679329601980101</v>
      </c>
      <c r="G52" s="10">
        <f>G53+G54+G55-0.1</f>
        <v>52030.200000000004</v>
      </c>
      <c r="H52" s="10">
        <f t="shared" si="6"/>
        <v>150.52565625348356</v>
      </c>
    </row>
    <row r="53" spans="1:8" ht="15.75" x14ac:dyDescent="0.25">
      <c r="A53" s="11" t="s">
        <v>32</v>
      </c>
      <c r="B53" s="12" t="s">
        <v>59</v>
      </c>
      <c r="C53" s="12" t="s">
        <v>54</v>
      </c>
      <c r="D53" s="14">
        <v>8284.9</v>
      </c>
      <c r="E53" s="18">
        <v>4950.7</v>
      </c>
      <c r="F53" s="14">
        <f t="shared" si="4"/>
        <v>59.755700129150625</v>
      </c>
      <c r="G53" s="18">
        <v>2344.8000000000002</v>
      </c>
      <c r="H53" s="14">
        <f t="shared" si="5"/>
        <v>211.13527806209484</v>
      </c>
    </row>
    <row r="54" spans="1:8" ht="15.75" x14ac:dyDescent="0.25">
      <c r="A54" s="11" t="s">
        <v>33</v>
      </c>
      <c r="B54" s="12" t="s">
        <v>59</v>
      </c>
      <c r="C54" s="12" t="s">
        <v>57</v>
      </c>
      <c r="D54" s="14">
        <v>20021.3</v>
      </c>
      <c r="E54" s="18">
        <v>13298.9</v>
      </c>
      <c r="F54" s="14">
        <f t="shared" si="4"/>
        <v>66.423758696987704</v>
      </c>
      <c r="G54" s="18">
        <v>19839.8</v>
      </c>
      <c r="H54" s="14">
        <f>E54/G54*100</f>
        <v>67.031421687718634</v>
      </c>
    </row>
    <row r="55" spans="1:8" ht="15.75" x14ac:dyDescent="0.25">
      <c r="A55" s="11" t="s">
        <v>34</v>
      </c>
      <c r="B55" s="12" t="s">
        <v>59</v>
      </c>
      <c r="C55" s="12" t="s">
        <v>55</v>
      </c>
      <c r="D55" s="14">
        <v>84092.7</v>
      </c>
      <c r="E55" s="18">
        <v>60069.2</v>
      </c>
      <c r="F55" s="14">
        <f t="shared" si="4"/>
        <v>71.432121932105872</v>
      </c>
      <c r="G55" s="18">
        <v>29845.7</v>
      </c>
      <c r="H55" s="14">
        <f t="shared" ref="H55" si="7">E55/G55*100</f>
        <v>201.26584399092664</v>
      </c>
    </row>
    <row r="56" spans="1:8" ht="25.5" x14ac:dyDescent="0.25">
      <c r="A56" s="8" t="s">
        <v>35</v>
      </c>
      <c r="B56" s="9" t="s">
        <v>60</v>
      </c>
      <c r="C56" s="9" t="s">
        <v>56</v>
      </c>
      <c r="D56" s="10">
        <v>6726.6</v>
      </c>
      <c r="E56" s="10">
        <v>5731.1</v>
      </c>
      <c r="F56" s="10">
        <f>E56/D56*100</f>
        <v>85.200547081735195</v>
      </c>
      <c r="G56" s="10">
        <f t="shared" ref="G56" si="8">G57</f>
        <v>766.1</v>
      </c>
      <c r="H56" s="40">
        <v>0</v>
      </c>
    </row>
    <row r="57" spans="1:8" ht="51" x14ac:dyDescent="0.25">
      <c r="A57" s="11" t="s">
        <v>36</v>
      </c>
      <c r="B57" s="12" t="s">
        <v>60</v>
      </c>
      <c r="C57" s="12" t="s">
        <v>55</v>
      </c>
      <c r="D57" s="14">
        <v>6726.6</v>
      </c>
      <c r="E57" s="18">
        <v>5731.1</v>
      </c>
      <c r="F57" s="14">
        <f t="shared" si="4"/>
        <v>85.200547081735195</v>
      </c>
      <c r="G57" s="18">
        <v>766.1</v>
      </c>
      <c r="H57" s="14">
        <v>0</v>
      </c>
    </row>
    <row r="58" spans="1:8" ht="15.75" x14ac:dyDescent="0.25">
      <c r="A58" s="8" t="s">
        <v>37</v>
      </c>
      <c r="B58" s="9" t="s">
        <v>63</v>
      </c>
      <c r="C58" s="9" t="s">
        <v>56</v>
      </c>
      <c r="D58" s="10">
        <v>736181.7</v>
      </c>
      <c r="E58" s="10">
        <v>463869.5</v>
      </c>
      <c r="F58" s="10">
        <f>E58/D58*100</f>
        <v>63.010191641547195</v>
      </c>
      <c r="G58" s="10">
        <f t="shared" ref="G58" si="9">G59+G60+G61+G62+G63</f>
        <v>418462.5</v>
      </c>
      <c r="H58" s="10">
        <f t="shared" si="6"/>
        <v>110.85091256683693</v>
      </c>
    </row>
    <row r="59" spans="1:8" ht="15.75" x14ac:dyDescent="0.25">
      <c r="A59" s="11" t="s">
        <v>38</v>
      </c>
      <c r="B59" s="13" t="s">
        <v>63</v>
      </c>
      <c r="C59" s="12" t="s">
        <v>54</v>
      </c>
      <c r="D59" s="14">
        <v>194557.5</v>
      </c>
      <c r="E59" s="18">
        <v>138714.20000000001</v>
      </c>
      <c r="F59" s="14">
        <f t="shared" si="4"/>
        <v>71.297277154568704</v>
      </c>
      <c r="G59" s="18">
        <v>143239.4</v>
      </c>
      <c r="H59" s="14">
        <f t="shared" si="5"/>
        <v>96.840813351633713</v>
      </c>
    </row>
    <row r="60" spans="1:8" ht="15.75" x14ac:dyDescent="0.25">
      <c r="A60" s="11" t="s">
        <v>39</v>
      </c>
      <c r="B60" s="13" t="s">
        <v>63</v>
      </c>
      <c r="C60" s="12" t="s">
        <v>57</v>
      </c>
      <c r="D60" s="14">
        <v>472685.3</v>
      </c>
      <c r="E60" s="18">
        <v>276631.40000000002</v>
      </c>
      <c r="F60" s="14">
        <f t="shared" si="4"/>
        <v>58.523376969835958</v>
      </c>
      <c r="G60" s="18">
        <v>225175.2</v>
      </c>
      <c r="H60" s="14">
        <f t="shared" si="5"/>
        <v>122.85162842089183</v>
      </c>
    </row>
    <row r="61" spans="1:8" ht="25.5" x14ac:dyDescent="0.25">
      <c r="A61" s="11" t="s">
        <v>40</v>
      </c>
      <c r="B61" s="13" t="s">
        <v>63</v>
      </c>
      <c r="C61" s="12" t="s">
        <v>55</v>
      </c>
      <c r="D61" s="14">
        <v>60497.1</v>
      </c>
      <c r="E61" s="18">
        <v>43086.3</v>
      </c>
      <c r="F61" s="14">
        <f t="shared" si="4"/>
        <v>71.220438665655053</v>
      </c>
      <c r="G61" s="18">
        <v>38479.199999999997</v>
      </c>
      <c r="H61" s="14">
        <f t="shared" si="5"/>
        <v>111.97296201584234</v>
      </c>
    </row>
    <row r="62" spans="1:8" ht="15.75" x14ac:dyDescent="0.25">
      <c r="A62" s="11" t="s">
        <v>41</v>
      </c>
      <c r="B62" s="13" t="s">
        <v>63</v>
      </c>
      <c r="C62" s="12" t="s">
        <v>63</v>
      </c>
      <c r="D62" s="14">
        <v>1012.8</v>
      </c>
      <c r="E62" s="18">
        <v>791.9</v>
      </c>
      <c r="F62" s="14">
        <f t="shared" si="4"/>
        <v>78.189178515007896</v>
      </c>
      <c r="G62" s="18">
        <v>878.4</v>
      </c>
      <c r="H62" s="14">
        <f t="shared" si="5"/>
        <v>90.152550091074673</v>
      </c>
    </row>
    <row r="63" spans="1:8" ht="25.5" x14ac:dyDescent="0.25">
      <c r="A63" s="11" t="s">
        <v>42</v>
      </c>
      <c r="B63" s="13" t="s">
        <v>63</v>
      </c>
      <c r="C63" s="12" t="s">
        <v>62</v>
      </c>
      <c r="D63" s="14">
        <v>7429</v>
      </c>
      <c r="E63" s="18">
        <v>4645.7</v>
      </c>
      <c r="F63" s="14">
        <f t="shared" si="4"/>
        <v>62.534661461838738</v>
      </c>
      <c r="G63" s="18">
        <v>10690.3</v>
      </c>
      <c r="H63" s="14">
        <f t="shared" si="5"/>
        <v>43.457152745947262</v>
      </c>
    </row>
    <row r="64" spans="1:8" ht="25.5" x14ac:dyDescent="0.25">
      <c r="A64" s="8" t="s">
        <v>43</v>
      </c>
      <c r="B64" s="9" t="s">
        <v>61</v>
      </c>
      <c r="C64" s="9" t="s">
        <v>56</v>
      </c>
      <c r="D64" s="10">
        <v>94684</v>
      </c>
      <c r="E64" s="10">
        <v>62680</v>
      </c>
      <c r="F64" s="10">
        <f>E64/D64*100</f>
        <v>66.199146635123157</v>
      </c>
      <c r="G64" s="10">
        <f>G65+G66+0.1</f>
        <v>48484.6</v>
      </c>
      <c r="H64" s="10">
        <f t="shared" si="6"/>
        <v>129.27816255058309</v>
      </c>
    </row>
    <row r="65" spans="1:8" ht="15.75" x14ac:dyDescent="0.25">
      <c r="A65" s="11" t="s">
        <v>44</v>
      </c>
      <c r="B65" s="12" t="s">
        <v>61</v>
      </c>
      <c r="C65" s="12" t="s">
        <v>54</v>
      </c>
      <c r="D65" s="14">
        <v>92761.2</v>
      </c>
      <c r="E65" s="18">
        <v>61099.3</v>
      </c>
      <c r="F65" s="14">
        <f t="shared" si="4"/>
        <v>65.86730227724523</v>
      </c>
      <c r="G65" s="18">
        <v>46462.400000000001</v>
      </c>
      <c r="H65" s="14">
        <f t="shared" si="5"/>
        <v>131.50267743379592</v>
      </c>
    </row>
    <row r="66" spans="1:8" ht="38.25" x14ac:dyDescent="0.25">
      <c r="A66" s="11" t="s">
        <v>45</v>
      </c>
      <c r="B66" s="12" t="s">
        <v>61</v>
      </c>
      <c r="C66" s="12" t="s">
        <v>58</v>
      </c>
      <c r="D66" s="14">
        <v>1922.8</v>
      </c>
      <c r="E66" s="18">
        <v>1580.7</v>
      </c>
      <c r="F66" s="14">
        <f t="shared" si="4"/>
        <v>82.208237986270021</v>
      </c>
      <c r="G66" s="18">
        <v>2022.1</v>
      </c>
      <c r="H66" s="14">
        <f t="shared" si="5"/>
        <v>78.171208149943141</v>
      </c>
    </row>
    <row r="67" spans="1:8" ht="15.75" x14ac:dyDescent="0.25">
      <c r="A67" s="8" t="s">
        <v>46</v>
      </c>
      <c r="B67" s="9" t="s">
        <v>62</v>
      </c>
      <c r="C67" s="9" t="s">
        <v>56</v>
      </c>
      <c r="D67" s="10">
        <v>372</v>
      </c>
      <c r="E67" s="10">
        <v>55.8</v>
      </c>
      <c r="F67" s="10">
        <f>E67/D67*100</f>
        <v>15</v>
      </c>
      <c r="G67" s="10">
        <f>G68</f>
        <v>0</v>
      </c>
      <c r="H67" s="40">
        <v>0</v>
      </c>
    </row>
    <row r="68" spans="1:8" ht="38.25" x14ac:dyDescent="0.25">
      <c r="A68" s="11" t="s">
        <v>47</v>
      </c>
      <c r="B68" s="12" t="s">
        <v>62</v>
      </c>
      <c r="C68" s="12" t="s">
        <v>63</v>
      </c>
      <c r="D68" s="14">
        <v>372</v>
      </c>
      <c r="E68" s="18">
        <v>55.8</v>
      </c>
      <c r="F68" s="14">
        <f t="shared" si="4"/>
        <v>15</v>
      </c>
      <c r="G68" s="18">
        <v>0</v>
      </c>
      <c r="H68" s="14">
        <v>0</v>
      </c>
    </row>
    <row r="69" spans="1:8" ht="15.75" x14ac:dyDescent="0.25">
      <c r="A69" s="8" t="s">
        <v>48</v>
      </c>
      <c r="B69" s="9">
        <v>10</v>
      </c>
      <c r="C69" s="9" t="s">
        <v>56</v>
      </c>
      <c r="D69" s="10">
        <v>41055.699999999997</v>
      </c>
      <c r="E69" s="10">
        <v>34840.9</v>
      </c>
      <c r="F69" s="10">
        <f>E69/D69*100</f>
        <v>84.862516045275086</v>
      </c>
      <c r="G69" s="10">
        <f>G70+G71</f>
        <v>13415.9</v>
      </c>
      <c r="H69" s="10">
        <f t="shared" si="6"/>
        <v>259.69856662616746</v>
      </c>
    </row>
    <row r="70" spans="1:8" ht="15.75" x14ac:dyDescent="0.25">
      <c r="A70" s="11" t="s">
        <v>49</v>
      </c>
      <c r="B70" s="12">
        <v>10</v>
      </c>
      <c r="C70" s="12" t="s">
        <v>54</v>
      </c>
      <c r="D70" s="14">
        <v>9615.1</v>
      </c>
      <c r="E70" s="18">
        <v>6473.8</v>
      </c>
      <c r="F70" s="14">
        <f t="shared" si="4"/>
        <v>67.329512953583432</v>
      </c>
      <c r="G70" s="18">
        <v>7399.7</v>
      </c>
      <c r="H70" s="14">
        <f t="shared" si="6"/>
        <v>87.487330567455444</v>
      </c>
    </row>
    <row r="71" spans="1:8" ht="25.5" x14ac:dyDescent="0.25">
      <c r="A71" s="11" t="s">
        <v>50</v>
      </c>
      <c r="B71" s="12">
        <v>10</v>
      </c>
      <c r="C71" s="12" t="s">
        <v>55</v>
      </c>
      <c r="D71" s="14">
        <v>31440.6</v>
      </c>
      <c r="E71" s="18">
        <v>28367.1</v>
      </c>
      <c r="F71" s="14">
        <f t="shared" si="4"/>
        <v>90.224423198030564</v>
      </c>
      <c r="G71" s="18">
        <v>6016.2</v>
      </c>
      <c r="H71" s="14">
        <f t="shared" si="6"/>
        <v>471.5119178218809</v>
      </c>
    </row>
    <row r="72" spans="1:8" ht="25.5" x14ac:dyDescent="0.25">
      <c r="A72" s="8" t="s">
        <v>51</v>
      </c>
      <c r="B72" s="9">
        <v>11</v>
      </c>
      <c r="C72" s="9" t="s">
        <v>56</v>
      </c>
      <c r="D72" s="10">
        <v>20933.8</v>
      </c>
      <c r="E72" s="10">
        <v>16098.8</v>
      </c>
      <c r="F72" s="10">
        <f>E72/D72*100</f>
        <v>76.903381134815461</v>
      </c>
      <c r="G72" s="10">
        <f>G73</f>
        <v>12554.6</v>
      </c>
      <c r="H72" s="10">
        <f t="shared" si="6"/>
        <v>128.23029009287433</v>
      </c>
    </row>
    <row r="73" spans="1:8" ht="15.75" x14ac:dyDescent="0.25">
      <c r="A73" s="11" t="s">
        <v>52</v>
      </c>
      <c r="B73" s="12">
        <v>11</v>
      </c>
      <c r="C73" s="12" t="s">
        <v>57</v>
      </c>
      <c r="D73" s="14">
        <v>20933.8</v>
      </c>
      <c r="E73" s="18">
        <v>16098.8</v>
      </c>
      <c r="F73" s="14">
        <f t="shared" ref="F73" si="10">E73/D73*100</f>
        <v>76.903381134815461</v>
      </c>
      <c r="G73" s="18">
        <v>12554.6</v>
      </c>
      <c r="H73" s="14">
        <f t="shared" si="6"/>
        <v>128.23029009287433</v>
      </c>
    </row>
    <row r="74" spans="1:8" ht="15.75" x14ac:dyDescent="0.25">
      <c r="A74" s="15" t="s">
        <v>53</v>
      </c>
      <c r="B74" s="16"/>
      <c r="C74" s="16"/>
      <c r="D74" s="17">
        <f>D34+D43+D46+D52+D56+D58+D64+D67+D69+D72+D41</f>
        <v>1276542.5</v>
      </c>
      <c r="E74" s="17">
        <f>E34+E43+E46+E52+E56+E58+E64+E67+E69+E72+E41</f>
        <v>860480.00000000012</v>
      </c>
      <c r="F74" s="17">
        <f>E74/D74*100</f>
        <v>67.407078103549239</v>
      </c>
      <c r="G74" s="17">
        <f>G34+G43+G46+G52+G56+G58+G64+G67+G69+G72+G41+0.2</f>
        <v>679364.2</v>
      </c>
      <c r="H74" s="41">
        <f>E74/G74*100</f>
        <v>126.65960319957988</v>
      </c>
    </row>
    <row r="75" spans="1:8" ht="15.75" x14ac:dyDescent="0.25">
      <c r="A75" s="5"/>
      <c r="B75" s="3"/>
      <c r="C75" s="3"/>
      <c r="D75" s="3"/>
      <c r="E75" s="3"/>
      <c r="F75" s="3"/>
      <c r="G75" s="3"/>
      <c r="H75" s="3"/>
    </row>
  </sheetData>
  <mergeCells count="25">
    <mergeCell ref="A18:C18"/>
    <mergeCell ref="A19:C19"/>
    <mergeCell ref="A21:C21"/>
    <mergeCell ref="A22:C22"/>
    <mergeCell ref="A14:H14"/>
    <mergeCell ref="A17:C17"/>
    <mergeCell ref="A20:H20"/>
    <mergeCell ref="A1:H1"/>
    <mergeCell ref="A2:H2"/>
    <mergeCell ref="A15:H15"/>
    <mergeCell ref="A4:C4"/>
    <mergeCell ref="A5:C5"/>
    <mergeCell ref="A6:C6"/>
    <mergeCell ref="A7:C7"/>
    <mergeCell ref="A8:C8"/>
    <mergeCell ref="A9:C9"/>
    <mergeCell ref="A10:C10"/>
    <mergeCell ref="A11:C11"/>
    <mergeCell ref="A26:C26"/>
    <mergeCell ref="A27:C27"/>
    <mergeCell ref="A30:H30"/>
    <mergeCell ref="A31:H31"/>
    <mergeCell ref="A23:C23"/>
    <mergeCell ref="A24:C24"/>
    <mergeCell ref="A25:C25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2024-10-25T05:27:35Z</dcterms:modified>
</cp:coreProperties>
</file>